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9d933aba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 Bulanan" sheetId="1" r:id="R9fcdfde795c842a4"/>
    <x:sheet xmlns:r="http://schemas.openxmlformats.org/officeDocument/2006/relationships" name="Mutasi Lengkap Otomatis" sheetId="2" r:id="Rd09995a4f1cb46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Rp&quot; #,##0.00"/>
  </x:numFmts>
  <x:fonts count="9">
    <x:font>
      <x:sz val="11"/>
      <x:name val="Carlito"/>
    </x:font>
    <x:font>
      <x:b/>
      <x:sz val="14"/>
      <x:color rgb="FF1F1F1F"/>
      <x:name val="Carlito"/>
    </x:font>
    <x:font>
      <x:i/>
      <x:sz val="9"/>
      <x:color rgb="FF666666"/>
      <x:name val="Carlito"/>
    </x:font>
    <x:font>
      <x:b/>
      <x:sz val="11"/>
      <x:color rgb="FFFFFFFF"/>
      <x:name val="Carlito"/>
    </x:font>
    <x:font>
      <x:sz val="9"/>
      <x:color rgb="FF1F1F1F"/>
      <x:name val="Carlito"/>
    </x:font>
    <x:font>
      <x:sz val="10"/>
      <x:name val="Carlito"/>
    </x:font>
    <x:font>
      <x:b/>
      <x:sz val="10"/>
      <x:color rgb="FF1F4E78"/>
      <x:name val="Carlito"/>
    </x:font>
    <x:font>
      <x:b/>
      <x:sz val="11"/>
      <x:color rgb="FF1F4E78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D9EAF7"/>
      </x:patternFill>
    </x:fill>
  </x:fills>
  <x:borders count="3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E7E6E6"/>
      </x:left>
      <x:right style="thin">
        <x:color rgb="FFE7E6E6"/>
      </x:right>
      <x:top style="thin">
        <x:color rgb="FFE7E6E6"/>
      </x:top>
      <x:bottom style="thin">
        <x:color rgb="FFE7E6E6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horizontal="center" vertical="center"/>
    </x:xf>
    <x:xf numFmtId="201" fontId="4" fillId="0" borderId="2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horizontal="right"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1" fontId="5" fillId="0" borderId="1" xfId="0" applyNumberFormat="1" applyFont="1" applyFill="1" applyBorder="1"/>
    <x:xf numFmtId="201" fontId="6" fillId="0" borderId="1" xfId="0" applyNumberFormat="1" applyFont="1" applyFill="1" applyBorder="1"/>
    <x:xf numFmtId="0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vertical="center"/>
    </x:xf>
    <x:xf numFmtId="201" fontId="6" fillId="0" borderId="1" xfId="0" applyNumberFormat="1" applyFont="1" applyFill="1" applyBorder="1" applyAlignment="1">
      <x:alignment vertical="center"/>
    </x:xf>
    <x:xf numFmtId="201" fontId="5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7fe7dba134b92" /><Relationship Type="http://schemas.openxmlformats.org/officeDocument/2006/relationships/theme" Target="/xl/theme/theme1.xml" Id="R5f12ca382c384226" /><Relationship Type="http://schemas.openxmlformats.org/officeDocument/2006/relationships/sharedStrings" Target="/xl/sharedStrings.xml" Id="R20e1685cd12d401c" /><Relationship Type="http://schemas.openxmlformats.org/officeDocument/2006/relationships/worksheet" Target="/xl/worksheets/sheet1.xml" Id="R9fcdfde795c842a4" /><Relationship Type="http://schemas.openxmlformats.org/officeDocument/2006/relationships/worksheet" Target="/xl/worksheets/sheet2.xml" Id="Rd09995a4f1cb461c" /></Relationships>
</file>

<file path=xl/tables/table1.xml><?xml version="1.0" encoding="utf-8"?>
<x:table xmlns:x="http://schemas.openxmlformats.org/spreadsheetml/2006/main" id="1" name="TabelMutasiYDKI" displayName="TabelMutasiYDKI" ref="A5:J142" headerRowCount="1" totalsRowCount="0" totalsRowShown="0">
  <x:tableColumns count="10">
    <x:tableColumn id="1" name="Nomor"/>
    <x:tableColumn id="2" name="Tanggal"/>
    <x:tableColumn id="3" name="Nama Pengirim atau Penerima"/>
    <x:tableColumn id="4" name="Dana Masuk"/>
    <x:tableColumn id="5" name="Dana Keluar"/>
    <x:tableColumn id="6" name="Saldo"/>
    <x:tableColumn id="7" name="Donasi Eropa"/>
    <x:tableColumn id="8" name="Donasi Non Eropa"/>
    <x:tableColumn id="9" name="Donasi Alat Musik Eropa"/>
    <x:tableColumn id="10" name="Keterang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fcda505f8b14938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1" max="1" width="25" hidden="0" customWidth="1"/>
    <x:col min="2" max="2" width="23" hidden="0" customWidth="1"/>
    <x:col min="3" max="3" width="4" hidden="0" customWidth="1"/>
    <x:col min="4" max="4" width="30" hidden="0" customWidth="1"/>
    <x:col min="5" max="5" width="22" hidden="0" customWidth="1"/>
    <x:col min="6" max="6" width="22" hidden="0" customWidth="1"/>
  </x:cols>
  <x:sheetData>
    <x:row r="2">
      <x:c r="A2" s="1" t="str">
        <x:v>RINGKASAN MUTASI REKENING YDKI</x:v>
      </x:c>
      <x:c r="B2" s="1"/>
      <x:c r="C2" s="1"/>
      <x:c r="D2" s="1"/>
      <x:c r="E2" s="1"/>
      <x:c r="F2" s="1"/>
    </x:row>
    <x:row r="3">
      <x:c r="A3" s="2" t="str">
        <x:v>Agustus 2026 • YAYASAN DAMAR KASIH INDONESIA</x:v>
      </x:c>
      <x:c r="B3" s="2"/>
      <x:c r="C3" s="2"/>
      <x:c r="D3" s="2"/>
      <x:c r="E3" s="2"/>
      <x:c r="F3" s="2"/>
    </x:row>
    <x:row r="5">
      <x:c r="A5" s="32" t="str">
        <x:v>Ikhtisar Bulanan</x:v>
      </x:c>
      <x:c r="B5" s="32" t="str">
        <x:v>Nilai</x:v>
      </x:c>
      <x:c r="C5" s="33"/>
      <x:c r="D5" s="34" t="str">
        <x:v>Kontrol Rekonsiliasi</x:v>
      </x:c>
      <x:c r="E5" s="34" t="str">
        <x:v>Sumber BCA</x:v>
      </x:c>
      <x:c r="F5" s="34" t="str">
        <x:v>Selisih</x:v>
      </x:c>
    </x:row>
    <x:row r="6">
      <x:c r="A6" s="35" t="str">
        <x:v>Saldo Awal</x:v>
      </x:c>
      <x:c r="B6" s="36" t="n">
        <x:f>77422049.32</x:f>
        <x:v>77422049.32</x:v>
      </x:c>
      <x:c r="C6" s="33"/>
      <x:c r="D6" s="35" t="str">
        <x:v>Dana Masuk</x:v>
      </x:c>
      <x:c r="E6" s="37" t="n">
        <x:v>134425810</x:v>
      </x:c>
      <x:c r="F6" s="37" t="n">
        <x:f>B7-E6</x:f>
        <x:v>0</x:v>
      </x:c>
    </x:row>
    <x:row r="7">
      <x:c r="A7" s="35" t="str">
        <x:v>Dana Masuk</x:v>
      </x:c>
      <x:c r="B7" s="36" t="n">
        <x:f>SUM('Mutasi Lengkap Otomatis'!D6:D142)</x:f>
        <x:v>134425810</x:v>
      </x:c>
      <x:c r="C7" s="33"/>
      <x:c r="D7" s="35" t="str">
        <x:v>Dana Keluar</x:v>
      </x:c>
      <x:c r="E7" s="37" t="n">
        <x:v>87716066</x:v>
      </x:c>
      <x:c r="F7" s="37" t="n">
        <x:f>B8-E7</x:f>
        <x:v>0</x:v>
      </x:c>
    </x:row>
    <x:row r="8">
      <x:c r="A8" s="35" t="str">
        <x:v>Dana Keluar</x:v>
      </x:c>
      <x:c r="B8" s="36" t="n">
        <x:f>SUM('Mutasi Lengkap Otomatis'!E6:E142)</x:f>
        <x:v>87716066</x:v>
      </x:c>
      <x:c r="C8" s="33"/>
      <x:c r="D8" s="35" t="str">
        <x:v>Saldo Akhir</x:v>
      </x:c>
      <x:c r="E8" s="37" t="n">
        <x:v>124131793.32</x:v>
      </x:c>
      <x:c r="F8" s="37" t="n">
        <x:f>B9-E8</x:f>
        <x:v>0</x:v>
      </x:c>
    </x:row>
    <x:row r="9">
      <x:c r="A9" s="35" t="str">
        <x:v>Saldo Akhir</x:v>
      </x:c>
      <x:c r="B9" s="36" t="n">
        <x:f>'Mutasi Lengkap Otomatis'!F142</x:f>
        <x:v>124131793.32</x:v>
      </x:c>
      <x:c r="C9" s="33"/>
      <x:c r="D9" s="35" t="str">
        <x:v>Saldo Awal + Masuk − Keluar</x:v>
      </x:c>
      <x:c r="E9" s="37" t="n">
        <x:v>124131793.32</x:v>
      </x:c>
      <x:c r="F9" s="37" t="n">
        <x:f>B6+B7-B8-E9</x:f>
        <x:v>0</x:v>
      </x:c>
    </x:row>
    <x:row r="10">
      <x:c r="A10" s="35" t="str">
        <x:v>Jumlah Transaksi</x:v>
      </x:c>
      <x:c r="B10" s="38" t="n">
        <x:f>COUNTA('Mutasi Lengkap Otomatis'!A6:A142)</x:f>
        <x:v>137</x:v>
      </x:c>
      <x:c r="C10" s="33"/>
      <x:c r="D10" s="33"/>
      <x:c r="E10" s="33"/>
      <x:c r="F10" s="33"/>
    </x:row>
    <x:row r="11">
      <x:c r="A11" s="35" t="str">
        <x:v>Donasi Eropa</x:v>
      </x:c>
      <x:c r="B11" s="36" t="n">
        <x:f>SUM('Mutasi Lengkap Otomatis'!G6:G142)</x:f>
        <x:v>23512310</x:v>
      </x:c>
      <x:c r="C11" s="33"/>
      <x:c r="D11" s="33"/>
      <x:c r="E11" s="33"/>
      <x:c r="F11" s="33"/>
    </x:row>
    <x:row r="12">
      <x:c r="A12" s="35" t="str">
        <x:v>Donasi Non Eropa</x:v>
      </x:c>
      <x:c r="B12" s="36" t="n">
        <x:f>SUM('Mutasi Lengkap Otomatis'!H6:H142)</x:f>
        <x:v>110913500</x:v>
      </x:c>
      <x:c r="C12" s="33"/>
      <x:c r="D12" s="33"/>
      <x:c r="E12" s="33"/>
      <x:c r="F12" s="33"/>
    </x:row>
    <x:row r="13">
      <x:c r="A13" s="35" t="str">
        <x:v>Donasi Alat Musik Eropa</x:v>
      </x:c>
      <x:c r="B13" s="36" t="n">
        <x:f>SUM('Mutasi Lengkap Otomatis'!I6:I142)</x:f>
        <x:v>0</x:v>
      </x:c>
      <x:c r="C13" s="33"/>
      <x:c r="D13" s="33"/>
      <x:c r="E13" s="33"/>
      <x:c r="F13" s="33"/>
    </x:row>
    <x:row r="15">
      <x:c r="A15" s="29" t="str">
        <x:v>Aturan Klasifikasi</x:v>
      </x:c>
      <x:c r="B15" s="29"/>
      <x:c r="C15" s="29"/>
      <x:c r="D15" s="29"/>
      <x:c r="E15" s="29"/>
      <x:c r="F15" s="29"/>
    </x:row>
    <x:row r="16" ht="72" customHeight="1">
      <x:c r="A16" s="30" t="str">
        <x:v>Donasi Eropa</x:v>
      </x:c>
      <x:c r="B16" s="31" t="str">
        <x:v>Dana masuk dengan kata Eropa/Europa/Europe/Belanda/Hagios International atau nilai berakhiran 77.</x:v>
      </x:c>
      <x:c r="C16" s="31"/>
      <x:c r="D16" s="31"/>
      <x:c r="E16" s="31"/>
      <x:c r="F16" s="31"/>
    </x:row>
    <x:row r="17" ht="72" customHeight="1">
      <x:c r="A17" s="30" t="str">
        <x:v>Alat Musik Eropa</x:v>
      </x:c>
      <x:c r="B17" s="31" t="str">
        <x:v>Dana masuk dengan kata “musik” atau nilai berakhiran 99; dipisahkan agar tidak dihitung ganda sebagai Donasi Eropa.</x:v>
      </x:c>
      <x:c r="C17" s="31"/>
      <x:c r="D17" s="31"/>
      <x:c r="E17" s="31"/>
      <x:c r="F17" s="31"/>
    </x:row>
  </x:sheetData>
  <x:conditionalFormatting sqref="F6:F9">
    <x:cfRule type="cellIs" dxfId="2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AD47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8" hidden="0" customWidth="1"/>
    <x:col min="2" max="2" width="13" hidden="0" customWidth="1"/>
    <x:col min="3" max="3" width="2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52" hidden="0" customWidth="1"/>
  </x:cols>
  <x:sheetData>
    <x:row r="2">
      <x:c r="A2" s="1" t="str">
        <x:v>MUTASI REKENING YDKI — AGUSTUS 2026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2" t="str">
        <x:v>Rekening 5475539777 • Periode 1–31 Agustus 2026 • Donasi alat musik dipisahkan dari donasi Eropa umum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 ht="30" customHeight="1">
      <x:c r="A5" s="8" t="str">
        <x:v>Nomor</x:v>
      </x:c>
      <x:c r="B5" s="8" t="str">
        <x:v>Tanggal</x:v>
      </x:c>
      <x:c r="C5" s="8" t="str">
        <x:v>Nama Pengirim atau Penerima</x:v>
      </x:c>
      <x:c r="D5" s="8" t="str">
        <x:v>Dana Masuk</x:v>
      </x:c>
      <x:c r="E5" s="8" t="str">
        <x:v>Dana Keluar</x:v>
      </x:c>
      <x:c r="F5" s="8" t="str">
        <x:v>Saldo</x:v>
      </x:c>
      <x:c r="G5" s="8" t="str">
        <x:v>Donasi Eropa</x:v>
      </x:c>
      <x:c r="H5" s="8" t="str">
        <x:v>Donasi Non Eropa</x:v>
      </x:c>
      <x:c r="I5" s="8" t="str">
        <x:v>Donasi Alat Musik Eropa</x:v>
      </x:c>
      <x:c r="J5" s="8" t="str">
        <x:v>Keterangan</x:v>
      </x:c>
    </x:row>
    <x:row r="6" ht="31" customHeight="1">
      <x:c r="A6" s="12" t="n">
        <x:v>1</x:v>
      </x:c>
      <x:c r="B6" s="14" t="n">
        <x:v>46235.5</x:v>
      </x:c>
      <x:c r="C6" s="17" t="str">
        <x:v>ROHANA BUDI PRAYIT</x:v>
      </x:c>
      <x:c r="D6" s="16" t="n">
        <x:v>250000</x:v>
      </x:c>
      <x:c r="E6" s="16"/>
      <x:c r="F6" s="16" t="n">
        <x:v>77672049.32</x:v>
      </x:c>
      <x:c r="G6" s="16" t="n">
        <x:f>IF(D6="","",IF(OR(ISNUMBER(SEARCH("musik",J6)),RIGHT(TEXT(D6,"0"),2)="99"),0,IF(OR(ISNUMBER(SEARCH("eropa",J6)),ISNUMBER(SEARCH("e ropa",J6)),ISNUMBER(SEARCH("europa",J6)),ISNUMBER(SEARCH("europe",J6)),ISNUMBER(SEARCH("belanda",J6)),ISNUMBER(SEARCH("hagios international",J6)),ISNUMBER(SEARCH("hagios internationaal",J6)),ISNUMBER(SEARCH("hagios den haag",J6)),RIGHT(TEXT(D6,"0"),2)="77"),D6,0)))</x:f>
        <x:v>0</x:v>
      </x:c>
      <x:c r="H6" s="16" t="n">
        <x:f>IF(D6="","",IF(OR(G6&gt;0,I6&gt;0),0,D6))</x:f>
        <x:v>250000</x:v>
      </x:c>
      <x:c r="I6" s="16" t="n">
        <x:f>IF(D6="","",IF(OR(ISNUMBER(SEARCH("musik",J6)),RIGHT(TEXT(D6,"0"),2)="99"),D6,0))</x:f>
        <x:v>0</x:v>
      </x:c>
      <x:c r="J6" s="17" t="str">
        <x:v>TRSF E-BANKING CR 0108/FTSCY/WS95031 250000.00 | ROHANA BUDI PRAYIT</x:v>
      </x:c>
    </x:row>
    <x:row r="7" ht="31" customHeight="1">
      <x:c r="A7" s="12" t="n">
        <x:v>2</x:v>
      </x:c>
      <x:c r="B7" s="14" t="n">
        <x:v>46235.5</x:v>
      </x:c>
      <x:c r="C7" s="17" t="str">
        <x:v>ROHANA BUDI PRAYIT</x:v>
      </x:c>
      <x:c r="D7" s="16" t="n">
        <x:v>250077</x:v>
      </x:c>
      <x:c r="E7" s="16"/>
      <x:c r="F7" s="16" t="n">
        <x:v>77922126.32</x:v>
      </x:c>
      <x:c r="G7" s="16" t="n">
        <x:f>IF(D7="","",IF(OR(ISNUMBER(SEARCH("musik",J7)),RIGHT(TEXT(D7,"0"),2)="99"),0,IF(OR(ISNUMBER(SEARCH("eropa",J7)),ISNUMBER(SEARCH("e ropa",J7)),ISNUMBER(SEARCH("europa",J7)),ISNUMBER(SEARCH("europe",J7)),ISNUMBER(SEARCH("belanda",J7)),ISNUMBER(SEARCH("hagios international",J7)),ISNUMBER(SEARCH("hagios internationaal",J7)),ISNUMBER(SEARCH("hagios den haag",J7)),RIGHT(TEXT(D7,"0"),2)="77"),D7,0)))</x:f>
        <x:v>250077</x:v>
      </x:c>
      <x:c r="H7" s="16" t="n">
        <x:f>IF(D7="","",IF(OR(G7&gt;0,I7&gt;0),0,D7))</x:f>
        <x:v>0</x:v>
      </x:c>
      <x:c r="I7" s="16" t="n">
        <x:f>IF(D7="","",IF(OR(ISNUMBER(SEARCH("musik",J7)),RIGHT(TEXT(D7,"0"),2)="99"),D7,0))</x:f>
        <x:v>0</x:v>
      </x:c>
      <x:c r="J7" s="17" t="str">
        <x:v>TRSF E-BANKING CR 0108/FTSCY/WS95031 250077.00 | ROHANA BUDI PRAYIT</x:v>
      </x:c>
    </x:row>
    <x:row r="8" ht="31" customHeight="1">
      <x:c r="A8" s="12" t="n">
        <x:v>3</x:v>
      </x:c>
      <x:c r="B8" s="14" t="n">
        <x:v>46235.5</x:v>
      </x:c>
      <x:c r="C8" s="17" t="str">
        <x:v>DEDY ALLO LINGGI</x:v>
      </x:c>
      <x:c r="D8" s="16" t="n">
        <x:v>100000</x:v>
      </x:c>
      <x:c r="E8" s="16"/>
      <x:c r="F8" s="16" t="n">
        <x:v>78022126.32</x:v>
      </x:c>
      <x:c r="G8" s="16" t="n">
        <x:f>IF(D8="","",IF(OR(ISNUMBER(SEARCH("musik",J8)),RIGHT(TEXT(D8,"0"),2)="99"),0,IF(OR(ISNUMBER(SEARCH("eropa",J8)),ISNUMBER(SEARCH("e ropa",J8)),ISNUMBER(SEARCH("europa",J8)),ISNUMBER(SEARCH("europe",J8)),ISNUMBER(SEARCH("belanda",J8)),ISNUMBER(SEARCH("hagios international",J8)),ISNUMBER(SEARCH("hagios internationaal",J8)),ISNUMBER(SEARCH("hagios den haag",J8)),RIGHT(TEXT(D8,"0"),2)="77"),D8,0)))</x:f>
        <x:v>0</x:v>
      </x:c>
      <x:c r="H8" s="16" t="n">
        <x:f>IF(D8="","",IF(OR(G8&gt;0,I8&gt;0),0,D8))</x:f>
        <x:v>100000</x:v>
      </x:c>
      <x:c r="I8" s="16" t="n">
        <x:f>IF(D8="","",IF(OR(ISNUMBER(SEARCH("musik",J8)),RIGHT(TEXT(D8,"0"),2)="99"),D8,0))</x:f>
        <x:v>0</x:v>
      </x:c>
      <x:c r="J8" s="17" t="str">
        <x:v>BI-FAST CR TRANSFER DR 008 DEDY ALLO LINGGI</x:v>
      </x:c>
    </x:row>
    <x:row r="9" ht="31" customHeight="1">
      <x:c r="A9" s="12" t="n">
        <x:v>4</x:v>
      </x:c>
      <x:c r="B9" s="14" t="n">
        <x:v>46235.5</x:v>
      </x:c>
      <x:c r="C9" s="17" t="str">
        <x:v>TIO ARINA MARPAUNG</x:v>
      </x:c>
      <x:c r="D9" s="16" t="n">
        <x:v>500000</x:v>
      </x:c>
      <x:c r="E9" s="16"/>
      <x:c r="F9" s="16" t="n">
        <x:v>78522126.32</x:v>
      </x:c>
      <x:c r="G9" s="16" t="n">
        <x:f>IF(D9="","",IF(OR(ISNUMBER(SEARCH("musik",J9)),RIGHT(TEXT(D9,"0"),2)="99"),0,IF(OR(ISNUMBER(SEARCH("eropa",J9)),ISNUMBER(SEARCH("e ropa",J9)),ISNUMBER(SEARCH("europa",J9)),ISNUMBER(SEARCH("europe",J9)),ISNUMBER(SEARCH("belanda",J9)),ISNUMBER(SEARCH("hagios international",J9)),ISNUMBER(SEARCH("hagios internationaal",J9)),ISNUMBER(SEARCH("hagios den haag",J9)),RIGHT(TEXT(D9,"0"),2)="77"),D9,0)))</x:f>
        <x:v>0</x:v>
      </x:c>
      <x:c r="H9" s="16" t="n">
        <x:f>IF(D9="","",IF(OR(G9&gt;0,I9&gt;0),0,D9))</x:f>
        <x:v>500000</x:v>
      </x:c>
      <x:c r="I9" s="16" t="n">
        <x:f>IF(D9="","",IF(OR(ISNUMBER(SEARCH("musik",J9)),RIGHT(TEXT(D9,"0"),2)="99"),D9,0))</x:f>
        <x:v>0</x:v>
      </x:c>
      <x:c r="J9" s="17" t="str">
        <x:v>TRSF E-BANKING CR 0108/FTSCY/WS95271 500000.00 | TIO ARINA MARPAUNG</x:v>
      </x:c>
    </x:row>
    <x:row r="10" ht="31" customHeight="1">
      <x:c r="A10" s="12" t="n">
        <x:v>5</x:v>
      </x:c>
      <x:c r="B10" s="14" t="n">
        <x:v>46235.5</x:v>
      </x:c>
      <x:c r="C10" s="17" t="str">
        <x:v>Project Eropa RETTY ANGGARINI</x:v>
      </x:c>
      <x:c r="D10" s="16" t="n">
        <x:v>100077</x:v>
      </x:c>
      <x:c r="E10" s="16"/>
      <x:c r="F10" s="16" t="n">
        <x:v>78622203.32</x:v>
      </x:c>
      <x:c r="G10" s="16" t="n">
        <x:f>IF(D10="","",IF(OR(ISNUMBER(SEARCH("musik",J10)),RIGHT(TEXT(D10,"0"),2)="99"),0,IF(OR(ISNUMBER(SEARCH("eropa",J10)),ISNUMBER(SEARCH("e ropa",J10)),ISNUMBER(SEARCH("europa",J10)),ISNUMBER(SEARCH("europe",J10)),ISNUMBER(SEARCH("belanda",J10)),ISNUMBER(SEARCH("hagios international",J10)),ISNUMBER(SEARCH("hagios internationaal",J10)),ISNUMBER(SEARCH("hagios den haag",J10)),RIGHT(TEXT(D10,"0"),2)="77"),D10,0)))</x:f>
        <x:v>100077</x:v>
      </x:c>
      <x:c r="H10" s="16" t="n">
        <x:f>IF(D10="","",IF(OR(G10&gt;0,I10&gt;0),0,D10))</x:f>
        <x:v>0</x:v>
      </x:c>
      <x:c r="I10" s="16" t="n">
        <x:f>IF(D10="","",IF(OR(ISNUMBER(SEARCH("musik",J10)),RIGHT(TEXT(D10,"0"),2)="99"),D10,0))</x:f>
        <x:v>0</x:v>
      </x:c>
      <x:c r="J10" s="17" t="str">
        <x:v>TRSF E-BANKING CR 0108/FTSCY/WS95031 100077.00 | Project Eropa RETTY ANGGARINI</x:v>
      </x:c>
    </x:row>
    <x:row r="11" ht="31" customHeight="1">
      <x:c r="A11" s="12" t="n">
        <x:v>6</x:v>
      </x:c>
      <x:c r="B11" s="14" t="n">
        <x:v>46235.5</x:v>
      </x:c>
      <x:c r="C11" s="17" t="str">
        <x:v>ESPAY DEBIT INDONE</x:v>
      </x:c>
      <x:c r="D11" s="16" t="n">
        <x:v>100000</x:v>
      </x:c>
      <x:c r="E11" s="16"/>
      <x:c r="F11" s="16" t="n">
        <x:v>78722203.32</x:v>
      </x:c>
      <x:c r="G11" s="16" t="n">
        <x:f>IF(D11="","",IF(OR(ISNUMBER(SEARCH("musik",J11)),RIGHT(TEXT(D11,"0"),2)="99"),0,IF(OR(ISNUMBER(SEARCH("eropa",J11)),ISNUMBER(SEARCH("e ropa",J11)),ISNUMBER(SEARCH("europa",J11)),ISNUMBER(SEARCH("europe",J11)),ISNUMBER(SEARCH("belanda",J11)),ISNUMBER(SEARCH("hagios international",J11)),ISNUMBER(SEARCH("hagios internationaal",J11)),ISNUMBER(SEARCH("hagios den haag",J11)),RIGHT(TEXT(D11,"0"),2)="77"),D11,0)))</x:f>
        <x:v>0</x:v>
      </x:c>
      <x:c r="H11" s="16" t="n">
        <x:f>IF(D11="","",IF(OR(G11&gt;0,I11&gt;0),0,D11))</x:f>
        <x:v>100000</x:v>
      </x:c>
      <x:c r="I11" s="16" t="n">
        <x:f>IF(D11="","",IF(OR(ISNUMBER(SEARCH("musik",J11)),RIGHT(TEXT(D11,"0"),2)="99"),D11,0))</x:f>
        <x:v>0</x:v>
      </x:c>
      <x:c r="J11" s="17" t="str">
        <x:v>TRSF E-BANKING CR 0108/FTSCY/WS95051 100000.00 | 2026080193683385 TRFDN-GUNAWAN LIM | ESPAY DEBIT INDONE</x:v>
      </x:c>
    </x:row>
    <x:row r="12" ht="31" customHeight="1">
      <x:c r="A12" s="12" t="n">
        <x:v>7</x:v>
      </x:c>
      <x:c r="B12" s="14" t="n">
        <x:v>46235.5</x:v>
      </x:c>
      <x:c r="C12" s="17" t="str">
        <x:v>Marturia Indonesia FLORENS DEBORA PAT</x:v>
      </x:c>
      <x:c r="D12" s="16" t="n">
        <x:v>100000</x:v>
      </x:c>
      <x:c r="E12" s="16"/>
      <x:c r="F12" s="16" t="n">
        <x:v>78822203.32</x:v>
      </x:c>
      <x:c r="G12" s="16" t="n">
        <x:f>IF(D12="","",IF(OR(ISNUMBER(SEARCH("musik",J12)),RIGHT(TEXT(D12,"0"),2)="99"),0,IF(OR(ISNUMBER(SEARCH("eropa",J12)),ISNUMBER(SEARCH("e ropa",J12)),ISNUMBER(SEARCH("europa",J12)),ISNUMBER(SEARCH("europe",J12)),ISNUMBER(SEARCH("belanda",J12)),ISNUMBER(SEARCH("hagios international",J12)),ISNUMBER(SEARCH("hagios internationaal",J12)),ISNUMBER(SEARCH("hagios den haag",J12)),RIGHT(TEXT(D12,"0"),2)="77"),D12,0)))</x:f>
        <x:v>0</x:v>
      </x:c>
      <x:c r="H12" s="16" t="n">
        <x:f>IF(D12="","",IF(OR(G12&gt;0,I12&gt;0),0,D12))</x:f>
        <x:v>100000</x:v>
      </x:c>
      <x:c r="I12" s="16" t="n">
        <x:f>IF(D12="","",IF(OR(ISNUMBER(SEARCH("musik",J12)),RIGHT(TEXT(D12,"0"),2)="99"),D12,0))</x:f>
        <x:v>0</x:v>
      </x:c>
      <x:c r="J12" s="17" t="str">
        <x:v>TRSF E-BANKING CR 0108/FTSCY/WS95031 100000.00 | Marturia Indonesia FLORENS DEBORA PAT</x:v>
      </x:c>
    </x:row>
    <x:row r="13" ht="31" customHeight="1">
      <x:c r="A13" s="12" t="n">
        <x:v>8</x:v>
      </x:c>
      <x:c r="B13" s="14" t="n">
        <x:v>46235.5</x:v>
      </x:c>
      <x:c r="C13" s="17" t="str">
        <x:v>Marturia Eropa FLORENS DEBORA PAT</x:v>
      </x:c>
      <x:c r="D13" s="16" t="n">
        <x:v>100000</x:v>
      </x:c>
      <x:c r="E13" s="16"/>
      <x:c r="F13" s="16" t="n">
        <x:v>78922203.32</x:v>
      </x:c>
      <x:c r="G13" s="16" t="n">
        <x:f>IF(D13="","",IF(OR(ISNUMBER(SEARCH("musik",J13)),RIGHT(TEXT(D13,"0"),2)="99"),0,IF(OR(ISNUMBER(SEARCH("eropa",J13)),ISNUMBER(SEARCH("e ropa",J13)),ISNUMBER(SEARCH("europa",J13)),ISNUMBER(SEARCH("europe",J13)),ISNUMBER(SEARCH("belanda",J13)),ISNUMBER(SEARCH("hagios international",J13)),ISNUMBER(SEARCH("hagios internationaal",J13)),ISNUMBER(SEARCH("hagios den haag",J13)),RIGHT(TEXT(D13,"0"),2)="77"),D13,0)))</x:f>
        <x:v>100000</x:v>
      </x:c>
      <x:c r="H13" s="16" t="n">
        <x:f>IF(D13="","",IF(OR(G13&gt;0,I13&gt;0),0,D13))</x:f>
        <x:v>0</x:v>
      </x:c>
      <x:c r="I13" s="16" t="n">
        <x:f>IF(D13="","",IF(OR(ISNUMBER(SEARCH("musik",J13)),RIGHT(TEXT(D13,"0"),2)="99"),D13,0))</x:f>
        <x:v>0</x:v>
      </x:c>
      <x:c r="J13" s="17" t="str">
        <x:v>TRSF E-BANKING CR 0108/FTSCY/WS95031 100000.00 | Marturia Eropa FLORENS DEBORA PAT</x:v>
      </x:c>
    </x:row>
    <x:row r="14" ht="31" customHeight="1">
      <x:c r="A14" s="12" t="n">
        <x:v>9</x:v>
      </x:c>
      <x:c r="B14" s="14" t="n">
        <x:v>46235.5</x:v>
      </x:c>
      <x:c r="C14" s="17" t="str">
        <x:v>TJONG SIAT JIN</x:v>
      </x:c>
      <x:c r="D14" s="16" t="n">
        <x:v>5000000</x:v>
      </x:c>
      <x:c r="E14" s="16"/>
      <x:c r="F14" s="16" t="n">
        <x:v>83922203.32</x:v>
      </x:c>
      <x:c r="G14" s="16" t="n">
        <x:f>IF(D14="","",IF(OR(ISNUMBER(SEARCH("musik",J14)),RIGHT(TEXT(D14,"0"),2)="99"),0,IF(OR(ISNUMBER(SEARCH("eropa",J14)),ISNUMBER(SEARCH("e ropa",J14)),ISNUMBER(SEARCH("europa",J14)),ISNUMBER(SEARCH("europe",J14)),ISNUMBER(SEARCH("belanda",J14)),ISNUMBER(SEARCH("hagios international",J14)),ISNUMBER(SEARCH("hagios internationaal",J14)),ISNUMBER(SEARCH("hagios den haag",J14)),RIGHT(TEXT(D14,"0"),2)="77"),D14,0)))</x:f>
        <x:v>5000000</x:v>
      </x:c>
      <x:c r="H14" s="16" t="n">
        <x:f>IF(D14="","",IF(OR(G14&gt;0,I14&gt;0),0,D14))</x:f>
        <x:v>0</x:v>
      </x:c>
      <x:c r="I14" s="16" t="n">
        <x:f>IF(D14="","",IF(OR(ISNUMBER(SEARCH("musik",J14)),RIGHT(TEXT(D14,"0"),2)="99"),D14,0))</x:f>
        <x:v>0</x:v>
      </x:c>
      <x:c r="J14" s="17" t="str">
        <x:v>TRSF E-BANKING CR 0108/FTSCY/WS95031 5000000.00 | 77 untuk project E ropa | TJONG SIAT JIN</x:v>
      </x:c>
    </x:row>
    <x:row r="15" ht="31" customHeight="1">
      <x:c r="A15" s="12" t="n">
        <x:v>10</x:v>
      </x:c>
      <x:c r="B15" s="14" t="n">
        <x:v>46236.5</x:v>
      </x:c>
      <x:c r="C15" s="17" t="str">
        <x:v>Manuel M Sabari</x:v>
      </x:c>
      <x:c r="D15" s="16" t="n">
        <x:v>1000077</x:v>
      </x:c>
      <x:c r="E15" s="16"/>
      <x:c r="F15" s="16" t="n">
        <x:v>84922280.32</x:v>
      </x:c>
      <x:c r="G15" s="16" t="n">
        <x:f>IF(D15="","",IF(OR(ISNUMBER(SEARCH("musik",J15)),RIGHT(TEXT(D15,"0"),2)="99"),0,IF(OR(ISNUMBER(SEARCH("eropa",J15)),ISNUMBER(SEARCH("e ropa",J15)),ISNUMBER(SEARCH("europa",J15)),ISNUMBER(SEARCH("europe",J15)),ISNUMBER(SEARCH("belanda",J15)),ISNUMBER(SEARCH("hagios international",J15)),ISNUMBER(SEARCH("hagios internationaal",J15)),ISNUMBER(SEARCH("hagios den haag",J15)),RIGHT(TEXT(D15,"0"),2)="77"),D15,0)))</x:f>
        <x:v>1000077</x:v>
      </x:c>
      <x:c r="H15" s="16" t="n">
        <x:f>IF(D15="","",IF(OR(G15&gt;0,I15&gt;0),0,D15))</x:f>
        <x:v>0</x:v>
      </x:c>
      <x:c r="I15" s="16" t="n">
        <x:f>IF(D15="","",IF(OR(ISNUMBER(SEARCH("musik",J15)),RIGHT(TEXT(D15,"0"),2)="99"),D15,0))</x:f>
        <x:v>0</x:v>
      </x:c>
      <x:c r="J15" s="17" t="str">
        <x:v>KR OTOMATIS NTRF@1229413508X0Z 547@BCA26080155215 | @Project Eropa @AFR | Manuel M Sabari</x:v>
      </x:c>
    </x:row>
    <x:row r="16" ht="31" customHeight="1">
      <x:c r="A16" s="12" t="n">
        <x:v>11</x:v>
      </x:c>
      <x:c r="B16" s="14" t="n">
        <x:v>46236.5</x:v>
      </x:c>
      <x:c r="C16" s="17" t="str">
        <x:v>EINER BULGAR HUTAG</x:v>
      </x:c>
      <x:c r="D16" s="16" t="n">
        <x:v>200077</x:v>
      </x:c>
      <x:c r="E16" s="16"/>
      <x:c r="F16" s="16" t="n">
        <x:v>85122357.32</x:v>
      </x:c>
      <x:c r="G16" s="16" t="n">
        <x:f>IF(D16="","",IF(OR(ISNUMBER(SEARCH("musik",J16)),RIGHT(TEXT(D16,"0"),2)="99"),0,IF(OR(ISNUMBER(SEARCH("eropa",J16)),ISNUMBER(SEARCH("e ropa",J16)),ISNUMBER(SEARCH("europa",J16)),ISNUMBER(SEARCH("europe",J16)),ISNUMBER(SEARCH("belanda",J16)),ISNUMBER(SEARCH("hagios international",J16)),ISNUMBER(SEARCH("hagios internationaal",J16)),ISNUMBER(SEARCH("hagios den haag",J16)),RIGHT(TEXT(D16,"0"),2)="77"),D16,0)))</x:f>
        <x:v>200077</x:v>
      </x:c>
      <x:c r="H16" s="16" t="n">
        <x:f>IF(D16="","",IF(OR(G16&gt;0,I16&gt;0),0,D16))</x:f>
        <x:v>0</x:v>
      </x:c>
      <x:c r="I16" s="16" t="n">
        <x:f>IF(D16="","",IF(OR(ISNUMBER(SEARCH("musik",J16)),RIGHT(TEXT(D16,"0"),2)="99"),D16,0))</x:f>
        <x:v>0</x:v>
      </x:c>
      <x:c r="J16" s="17" t="str">
        <x:v>BI-FAST CR TRANSFER DR 213 EINER BULGAR HUTAG</x:v>
      </x:c>
    </x:row>
    <x:row r="17" ht="31" customHeight="1">
      <x:c r="A17" s="12" t="n">
        <x:v>12</x:v>
      </x:c>
      <x:c r="B17" s="14" t="n">
        <x:v>46236.5</x:v>
      </x:c>
      <x:c r="C17" s="17" t="str">
        <x:v>ROBY TJAHYA</x:v>
      </x:c>
      <x:c r="D17" s="16" t="n">
        <x:v>500000</x:v>
      </x:c>
      <x:c r="E17" s="16"/>
      <x:c r="F17" s="16" t="n">
        <x:v>85622357.32</x:v>
      </x:c>
      <x:c r="G17" s="16" t="n">
        <x:f>IF(D17="","",IF(OR(ISNUMBER(SEARCH("musik",J17)),RIGHT(TEXT(D17,"0"),2)="99"),0,IF(OR(ISNUMBER(SEARCH("eropa",J17)),ISNUMBER(SEARCH("e ropa",J17)),ISNUMBER(SEARCH("europa",J17)),ISNUMBER(SEARCH("europe",J17)),ISNUMBER(SEARCH("belanda",J17)),ISNUMBER(SEARCH("hagios international",J17)),ISNUMBER(SEARCH("hagios internationaal",J17)),ISNUMBER(SEARCH("hagios den haag",J17)),RIGHT(TEXT(D17,"0"),2)="77"),D17,0)))</x:f>
        <x:v>0</x:v>
      </x:c>
      <x:c r="H17" s="16" t="n">
        <x:f>IF(D17="","",IF(OR(G17&gt;0,I17&gt;0),0,D17))</x:f>
        <x:v>500000</x:v>
      </x:c>
      <x:c r="I17" s="16" t="n">
        <x:f>IF(D17="","",IF(OR(ISNUMBER(SEARCH("musik",J17)),RIGHT(TEXT(D17,"0"),2)="99"),D17,0))</x:f>
        <x:v>0</x:v>
      </x:c>
      <x:c r="J17" s="17" t="str">
        <x:v>TRSF E-BANKING CR 0208/FTSCY/WS95271 500000.00 | ROBY TJAHYA</x:v>
      </x:c>
    </x:row>
    <x:row r="18" ht="31" customHeight="1">
      <x:c r="A18" s="12" t="n">
        <x:v>13</x:v>
      </x:c>
      <x:c r="B18" s="14" t="n">
        <x:v>46236.5</x:v>
      </x:c>
      <x:c r="C18" s="17" t="str">
        <x:v>ANDERSEN</x:v>
      </x:c>
      <x:c r="D18" s="16" t="n">
        <x:v>100000</x:v>
      </x:c>
      <x:c r="E18" s="16"/>
      <x:c r="F18" s="16" t="n">
        <x:v>85722357.32</x:v>
      </x:c>
      <x:c r="G18" s="16" t="n">
        <x:f>IF(D18="","",IF(OR(ISNUMBER(SEARCH("musik",J18)),RIGHT(TEXT(D18,"0"),2)="99"),0,IF(OR(ISNUMBER(SEARCH("eropa",J18)),ISNUMBER(SEARCH("e ropa",J18)),ISNUMBER(SEARCH("europa",J18)),ISNUMBER(SEARCH("europe",J18)),ISNUMBER(SEARCH("belanda",J18)),ISNUMBER(SEARCH("hagios international",J18)),ISNUMBER(SEARCH("hagios internationaal",J18)),ISNUMBER(SEARCH("hagios den haag",J18)),RIGHT(TEXT(D18,"0"),2)="77"),D18,0)))</x:f>
        <x:v>0</x:v>
      </x:c>
      <x:c r="H18" s="16" t="n">
        <x:f>IF(D18="","",IF(OR(G18&gt;0,I18&gt;0),0,D18))</x:f>
        <x:v>100000</x:v>
      </x:c>
      <x:c r="I18" s="16" t="n">
        <x:f>IF(D18="","",IF(OR(ISNUMBER(SEARCH("musik",J18)),RIGHT(TEXT(D18,"0"),2)="99"),D18,0))</x:f>
        <x:v>0</x:v>
      </x:c>
      <x:c r="J18" s="17" t="str">
        <x:v>TRSF E-BANKING CR 0208/FTSCY/WS95031 100000.00 | ANDERSEN</x:v>
      </x:c>
    </x:row>
    <x:row r="19" ht="31" customHeight="1">
      <x:c r="A19" s="12" t="n">
        <x:v>14</x:v>
      </x:c>
      <x:c r="B19" s="14" t="n">
        <x:v>46236.5</x:v>
      </x:c>
      <x:c r="C19" s="17" t="str">
        <x:v>marturia SUSILOWATI DRG</x:v>
      </x:c>
      <x:c r="D19" s="16" t="n">
        <x:v>100000</x:v>
      </x:c>
      <x:c r="E19" s="16"/>
      <x:c r="F19" s="16" t="n">
        <x:v>85822357.32</x:v>
      </x:c>
      <x:c r="G19" s="16" t="n">
        <x:f>IF(D19="","",IF(OR(ISNUMBER(SEARCH("musik",J19)),RIGHT(TEXT(D19,"0"),2)="99"),0,IF(OR(ISNUMBER(SEARCH("eropa",J19)),ISNUMBER(SEARCH("e ropa",J19)),ISNUMBER(SEARCH("europa",J19)),ISNUMBER(SEARCH("europe",J19)),ISNUMBER(SEARCH("belanda",J19)),ISNUMBER(SEARCH("hagios international",J19)),ISNUMBER(SEARCH("hagios internationaal",J19)),ISNUMBER(SEARCH("hagios den haag",J19)),RIGHT(TEXT(D19,"0"),2)="77"),D19,0)))</x:f>
        <x:v>0</x:v>
      </x:c>
      <x:c r="H19" s="16" t="n">
        <x:f>IF(D19="","",IF(OR(G19&gt;0,I19&gt;0),0,D19))</x:f>
        <x:v>100000</x:v>
      </x:c>
      <x:c r="I19" s="16" t="n">
        <x:f>IF(D19="","",IF(OR(ISNUMBER(SEARCH("musik",J19)),RIGHT(TEXT(D19,"0"),2)="99"),D19,0))</x:f>
        <x:v>0</x:v>
      </x:c>
      <x:c r="J19" s="17" t="str">
        <x:v>TRSF E-BANKING CR 0208/FTSCY/WS95031 100000.00 | marturia SUSILOWATI DRG</x:v>
      </x:c>
    </x:row>
    <x:row r="20" ht="31" customHeight="1">
      <x:c r="A20" s="12" t="n">
        <x:v>15</x:v>
      </x:c>
      <x:c r="B20" s="14" t="n">
        <x:v>46236.5</x:v>
      </x:c>
      <x:c r="C20" s="17" t="str">
        <x:v>HIZKIA NOLAN WIRAT</x:v>
      </x:c>
      <x:c r="D20" s="16" t="n">
        <x:v>30077</x:v>
      </x:c>
      <x:c r="E20" s="16"/>
      <x:c r="F20" s="16" t="n">
        <x:v>85852434.32</x:v>
      </x:c>
      <x:c r="G20" s="16" t="n">
        <x:f>IF(D20="","",IF(OR(ISNUMBER(SEARCH("musik",J20)),RIGHT(TEXT(D20,"0"),2)="99"),0,IF(OR(ISNUMBER(SEARCH("eropa",J20)),ISNUMBER(SEARCH("e ropa",J20)),ISNUMBER(SEARCH("europa",J20)),ISNUMBER(SEARCH("europe",J20)),ISNUMBER(SEARCH("belanda",J20)),ISNUMBER(SEARCH("hagios international",J20)),ISNUMBER(SEARCH("hagios internationaal",J20)),ISNUMBER(SEARCH("hagios den haag",J20)),RIGHT(TEXT(D20,"0"),2)="77"),D20,0)))</x:f>
        <x:v>30077</x:v>
      </x:c>
      <x:c r="H20" s="16" t="n">
        <x:f>IF(D20="","",IF(OR(G20&gt;0,I20&gt;0),0,D20))</x:f>
        <x:v>0</x:v>
      </x:c>
      <x:c r="I20" s="16" t="n">
        <x:f>IF(D20="","",IF(OR(ISNUMBER(SEARCH("musik",J20)),RIGHT(TEXT(D20,"0"),2)="99"),D20,0))</x:f>
        <x:v>0</x:v>
      </x:c>
      <x:c r="J20" s="17" t="str">
        <x:v>TRSF E-BANKING CR 0208/FTSCY/WS95031 30077.00 | God Bless Project Europe | HIZKIA NOLAN WIRAT</x:v>
      </x:c>
    </x:row>
    <x:row r="21" ht="31" customHeight="1">
      <x:c r="A21" s="12" t="n">
        <x:v>16</x:v>
      </x:c>
      <x:c r="B21" s="14" t="n">
        <x:v>46237.5</x:v>
      </x:c>
      <x:c r="C21" s="17" t="str">
        <x:v>PEI FEN BETTY FONN</x:v>
      </x:c>
      <x:c r="D21" s="16" t="n">
        <x:v>153000</x:v>
      </x:c>
      <x:c r="E21" s="16"/>
      <x:c r="F21" s="16" t="n">
        <x:v>86005434.32</x:v>
      </x:c>
      <x:c r="G21" s="16" t="n">
        <x:f>IF(D21="","",IF(OR(ISNUMBER(SEARCH("musik",J21)),RIGHT(TEXT(D21,"0"),2)="99"),0,IF(OR(ISNUMBER(SEARCH("eropa",J21)),ISNUMBER(SEARCH("e ropa",J21)),ISNUMBER(SEARCH("europa",J21)),ISNUMBER(SEARCH("europe",J21)),ISNUMBER(SEARCH("belanda",J21)),ISNUMBER(SEARCH("hagios international",J21)),ISNUMBER(SEARCH("hagios internationaal",J21)),ISNUMBER(SEARCH("hagios den haag",J21)),RIGHT(TEXT(D21,"0"),2)="77"),D21,0)))</x:f>
        <x:v>0</x:v>
      </x:c>
      <x:c r="H21" s="16" t="n">
        <x:f>IF(D21="","",IF(OR(G21&gt;0,I21&gt;0),0,D21))</x:f>
        <x:v>153000</x:v>
      </x:c>
      <x:c r="I21" s="16" t="n">
        <x:f>IF(D21="","",IF(OR(ISNUMBER(SEARCH("musik",J21)),RIGHT(TEXT(D21,"0"),2)="99"),D21,0))</x:f>
        <x:v>0</x:v>
      </x:c>
      <x:c r="J21" s="17" t="str">
        <x:v>TRSF E-BANKING CR 0308/FTSCY/WS95271 153000.00 | PEI FEN BETTY FONN</x:v>
      </x:c>
    </x:row>
    <x:row r="22" ht="31" customHeight="1">
      <x:c r="A22" s="12" t="n">
        <x:v>17</x:v>
      </x:c>
      <x:c r="B22" s="14" t="n">
        <x:v>46237.5</x:v>
      </x:c>
      <x:c r="C22" s="17" t="str">
        <x:v>DJONGGI DHARMA LUM</x:v>
      </x:c>
      <x:c r="D22" s="16" t="n">
        <x:v>50000</x:v>
      </x:c>
      <x:c r="E22" s="16"/>
      <x:c r="F22" s="16" t="n">
        <x:v>86055434.32</x:v>
      </x:c>
      <x:c r="G22" s="16" t="n">
        <x:f>IF(D22="","",IF(OR(ISNUMBER(SEARCH("musik",J22)),RIGHT(TEXT(D22,"0"),2)="99"),0,IF(OR(ISNUMBER(SEARCH("eropa",J22)),ISNUMBER(SEARCH("e ropa",J22)),ISNUMBER(SEARCH("europa",J22)),ISNUMBER(SEARCH("europe",J22)),ISNUMBER(SEARCH("belanda",J22)),ISNUMBER(SEARCH("hagios international",J22)),ISNUMBER(SEARCH("hagios internationaal",J22)),ISNUMBER(SEARCH("hagios den haag",J22)),RIGHT(TEXT(D22,"0"),2)="77"),D22,0)))</x:f>
        <x:v>0</x:v>
      </x:c>
      <x:c r="H22" s="16" t="n">
        <x:f>IF(D22="","",IF(OR(G22&gt;0,I22&gt;0),0,D22))</x:f>
        <x:v>50000</x:v>
      </x:c>
      <x:c r="I22" s="16" t="n">
        <x:f>IF(D22="","",IF(OR(ISNUMBER(SEARCH("musik",J22)),RIGHT(TEXT(D22,"0"),2)="99"),D22,0))</x:f>
        <x:v>0</x:v>
      </x:c>
      <x:c r="J22" s="17" t="str">
        <x:v>TRSF E-BANKING CR 0308/FTSCY/WS95031 50000.00 | DJONGGI DHARMA LUM</x:v>
      </x:c>
    </x:row>
    <x:row r="23" ht="31" customHeight="1">
      <x:c r="A23" s="12" t="n">
        <x:v>18</x:v>
      </x:c>
      <x:c r="B23" s="14" t="n">
        <x:v>46237.5</x:v>
      </x:c>
      <x:c r="C23" s="17" t="str">
        <x:v>MISEL MBALU</x:v>
      </x:c>
      <x:c r="D23" s="16" t="n">
        <x:v>100000</x:v>
      </x:c>
      <x:c r="E23" s="16"/>
      <x:c r="F23" s="16" t="n">
        <x:v>86155434.32</x:v>
      </x:c>
      <x:c r="G23" s="16" t="n">
        <x:f>IF(D23="","",IF(OR(ISNUMBER(SEARCH("musik",J23)),RIGHT(TEXT(D23,"0"),2)="99"),0,IF(OR(ISNUMBER(SEARCH("eropa",J23)),ISNUMBER(SEARCH("e ropa",J23)),ISNUMBER(SEARCH("europa",J23)),ISNUMBER(SEARCH("europe",J23)),ISNUMBER(SEARCH("belanda",J23)),ISNUMBER(SEARCH("hagios international",J23)),ISNUMBER(SEARCH("hagios internationaal",J23)),ISNUMBER(SEARCH("hagios den haag",J23)),RIGHT(TEXT(D23,"0"),2)="77"),D23,0)))</x:f>
        <x:v>0</x:v>
      </x:c>
      <x:c r="H23" s="16" t="n">
        <x:f>IF(D23="","",IF(OR(G23&gt;0,I23&gt;0),0,D23))</x:f>
        <x:v>100000</x:v>
      </x:c>
      <x:c r="I23" s="16" t="n">
        <x:f>IF(D23="","",IF(OR(ISNUMBER(SEARCH("musik",J23)),RIGHT(TEXT(D23,"0"),2)="99"),D23,0))</x:f>
        <x:v>0</x:v>
      </x:c>
      <x:c r="J23" s="17" t="str">
        <x:v>BI-FAST CR TRANSFER DR 002 MISEL MBALU</x:v>
      </x:c>
    </x:row>
    <x:row r="24" ht="31" customHeight="1">
      <x:c r="A24" s="12" t="n">
        <x:v>19</x:v>
      </x:c>
      <x:c r="B24" s="14" t="n">
        <x:v>46237.5</x:v>
      </x:c>
      <x:c r="C24" s="17" t="str">
        <x:v>ALDI JAYAPRANA</x:v>
      </x:c>
      <x:c r="D24" s="16" t="n">
        <x:v>50077</x:v>
      </x:c>
      <x:c r="E24" s="16"/>
      <x:c r="F24" s="16" t="n">
        <x:v>86205511.32</x:v>
      </x:c>
      <x:c r="G24" s="16" t="n">
        <x:f>IF(D24="","",IF(OR(ISNUMBER(SEARCH("musik",J24)),RIGHT(TEXT(D24,"0"),2)="99"),0,IF(OR(ISNUMBER(SEARCH("eropa",J24)),ISNUMBER(SEARCH("e ropa",J24)),ISNUMBER(SEARCH("europa",J24)),ISNUMBER(SEARCH("europe",J24)),ISNUMBER(SEARCH("belanda",J24)),ISNUMBER(SEARCH("hagios international",J24)),ISNUMBER(SEARCH("hagios internationaal",J24)),ISNUMBER(SEARCH("hagios den haag",J24)),RIGHT(TEXT(D24,"0"),2)="77"),D24,0)))</x:f>
        <x:v>50077</x:v>
      </x:c>
      <x:c r="H24" s="16" t="n">
        <x:f>IF(D24="","",IF(OR(G24&gt;0,I24&gt;0),0,D24))</x:f>
        <x:v>0</x:v>
      </x:c>
      <x:c r="I24" s="16" t="n">
        <x:f>IF(D24="","",IF(OR(ISNUMBER(SEARCH("musik",J24)),RIGHT(TEXT(D24,"0"),2)="99"),D24,0))</x:f>
        <x:v>0</x:v>
      </x:c>
      <x:c r="J24" s="17" t="str">
        <x:v>BI-FAST CR TRANSFER DR 535 ALDI JAYAPRANA</x:v>
      </x:c>
    </x:row>
    <x:row r="25" ht="31" customHeight="1">
      <x:c r="A25" s="12" t="n">
        <x:v>20</x:v>
      </x:c>
      <x:c r="B25" s="14" t="n">
        <x:v>46237.5</x:v>
      </x:c>
      <x:c r="C25" s="17" t="str">
        <x:v>SUSI HANDAYANI</x:v>
      </x:c>
      <x:c r="D25" s="16" t="n">
        <x:v>400000</x:v>
      </x:c>
      <x:c r="E25" s="16"/>
      <x:c r="F25" s="16" t="n">
        <x:v>86605511.32</x:v>
      </x:c>
      <x:c r="G25" s="16" t="n">
        <x:f>IF(D25="","",IF(OR(ISNUMBER(SEARCH("musik",J25)),RIGHT(TEXT(D25,"0"),2)="99"),0,IF(OR(ISNUMBER(SEARCH("eropa",J25)),ISNUMBER(SEARCH("e ropa",J25)),ISNUMBER(SEARCH("europa",J25)),ISNUMBER(SEARCH("europe",J25)),ISNUMBER(SEARCH("belanda",J25)),ISNUMBER(SEARCH("hagios international",J25)),ISNUMBER(SEARCH("hagios internationaal",J25)),ISNUMBER(SEARCH("hagios den haag",J25)),RIGHT(TEXT(D25,"0"),2)="77"),D25,0)))</x:f>
        <x:v>0</x:v>
      </x:c>
      <x:c r="H25" s="16" t="n">
        <x:f>IF(D25="","",IF(OR(G25&gt;0,I25&gt;0),0,D25))</x:f>
        <x:v>400000</x:v>
      </x:c>
      <x:c r="I25" s="16" t="n">
        <x:f>IF(D25="","",IF(OR(ISNUMBER(SEARCH("musik",J25)),RIGHT(TEXT(D25,"0"),2)="99"),D25,0))</x:f>
        <x:v>0</x:v>
      </x:c>
      <x:c r="J25" s="17" t="str">
        <x:v>BI-FAST CR TRANSFER DR 535 SUSI HANDAYANI</x:v>
      </x:c>
    </x:row>
    <x:row r="26" ht="31" customHeight="1">
      <x:c r="A26" s="12" t="n">
        <x:v>21</x:v>
      </x:c>
      <x:c r="B26" s="14" t="n">
        <x:v>46237.5</x:v>
      </x:c>
      <x:c r="C26" s="17" t="str">
        <x:v>KETUT ABAS YUDIAST</x:v>
      </x:c>
      <x:c r="D26" s="16" t="n">
        <x:v>200000</x:v>
      </x:c>
      <x:c r="E26" s="16"/>
      <x:c r="F26" s="16" t="n">
        <x:v>86805511.32</x:v>
      </x:c>
      <x:c r="G26" s="16" t="n">
        <x:f>IF(D26="","",IF(OR(ISNUMBER(SEARCH("musik",J26)),RIGHT(TEXT(D26,"0"),2)="99"),0,IF(OR(ISNUMBER(SEARCH("eropa",J26)),ISNUMBER(SEARCH("e ropa",J26)),ISNUMBER(SEARCH("europa",J26)),ISNUMBER(SEARCH("europe",J26)),ISNUMBER(SEARCH("belanda",J26)),ISNUMBER(SEARCH("hagios international",J26)),ISNUMBER(SEARCH("hagios internationaal",J26)),ISNUMBER(SEARCH("hagios den haag",J26)),RIGHT(TEXT(D26,"0"),2)="77"),D26,0)))</x:f>
        <x:v>0</x:v>
      </x:c>
      <x:c r="H26" s="16" t="n">
        <x:f>IF(D26="","",IF(OR(G26&gt;0,I26&gt;0),0,D26))</x:f>
        <x:v>200000</x:v>
      </x:c>
      <x:c r="I26" s="16" t="n">
        <x:f>IF(D26="","",IF(OR(ISNUMBER(SEARCH("musik",J26)),RIGHT(TEXT(D26,"0"),2)="99"),D26,0))</x:f>
        <x:v>0</x:v>
      </x:c>
      <x:c r="J26" s="17" t="str">
        <x:v>BI-FAST CR TRANSFER DR 002 KETUT ABAS YUDIAST</x:v>
      </x:c>
    </x:row>
    <x:row r="27" ht="31" customHeight="1">
      <x:c r="A27" s="12" t="n">
        <x:v>22</x:v>
      </x:c>
      <x:c r="B27" s="14" t="n">
        <x:v>46238.5</x:v>
      </x:c>
      <x:c r="C27" s="17" t="str">
        <x:v>utk penginjilan PRATINIWESTI</x:v>
      </x:c>
      <x:c r="D27" s="16" t="n">
        <x:v>300000</x:v>
      </x:c>
      <x:c r="E27" s="16"/>
      <x:c r="F27" s="16" t="n">
        <x:v>87105511.32</x:v>
      </x:c>
      <x:c r="G27" s="16" t="n">
        <x:f>IF(D27="","",IF(OR(ISNUMBER(SEARCH("musik",J27)),RIGHT(TEXT(D27,"0"),2)="99"),0,IF(OR(ISNUMBER(SEARCH("eropa",J27)),ISNUMBER(SEARCH("e ropa",J27)),ISNUMBER(SEARCH("europa",J27)),ISNUMBER(SEARCH("europe",J27)),ISNUMBER(SEARCH("belanda",J27)),ISNUMBER(SEARCH("hagios international",J27)),ISNUMBER(SEARCH("hagios internationaal",J27)),ISNUMBER(SEARCH("hagios den haag",J27)),RIGHT(TEXT(D27,"0"),2)="77"),D27,0)))</x:f>
        <x:v>0</x:v>
      </x:c>
      <x:c r="H27" s="16" t="n">
        <x:f>IF(D27="","",IF(OR(G27&gt;0,I27&gt;0),0,D27))</x:f>
        <x:v>300000</x:v>
      </x:c>
      <x:c r="I27" s="16" t="n">
        <x:f>IF(D27="","",IF(OR(ISNUMBER(SEARCH("musik",J27)),RIGHT(TEXT(D27,"0"),2)="99"),D27,0))</x:f>
        <x:v>0</x:v>
      </x:c>
      <x:c r="J27" s="17" t="str">
        <x:v>TRSF E-BANKING CR 0408/FTSCY/WS95271 300000.00 | utk penginjilan PRATINIWESTI</x:v>
      </x:c>
    </x:row>
    <x:row r="28" ht="31" customHeight="1">
      <x:c r="A28" s="12" t="n">
        <x:v>23</x:v>
      </x:c>
      <x:c r="B28" s="14" t="n">
        <x:v>46238.5</x:v>
      </x:c>
      <x:c r="C28" s="17" t="str">
        <x:v>TRSF E-BANKING CR 08/04 Z6NW1 AGUS SETIONO</x:v>
      </x:c>
      <x:c r="D28" s="16" t="n">
        <x:v>300500</x:v>
      </x:c>
      <x:c r="E28" s="16"/>
      <x:c r="F28" s="16" t="n">
        <x:v>87406011.32</x:v>
      </x:c>
      <x:c r="G28" s="16" t="n">
        <x:f>IF(D28="","",IF(OR(ISNUMBER(SEARCH("musik",J28)),RIGHT(TEXT(D28,"0"),2)="99"),0,IF(OR(ISNUMBER(SEARCH("eropa",J28)),ISNUMBER(SEARCH("e ropa",J28)),ISNUMBER(SEARCH("europa",J28)),ISNUMBER(SEARCH("europe",J28)),ISNUMBER(SEARCH("belanda",J28)),ISNUMBER(SEARCH("hagios international",J28)),ISNUMBER(SEARCH("hagios internationaal",J28)),ISNUMBER(SEARCH("hagios den haag",J28)),RIGHT(TEXT(D28,"0"),2)="77"),D28,0)))</x:f>
        <x:v>0</x:v>
      </x:c>
      <x:c r="H28" s="16" t="n">
        <x:f>IF(D28="","",IF(OR(G28&gt;0,I28&gt;0),0,D28))</x:f>
        <x:v>300500</x:v>
      </x:c>
      <x:c r="I28" s="16" t="n">
        <x:f>IF(D28="","",IF(OR(ISNUMBER(SEARCH("musik",J28)),RIGHT(TEXT(D28,"0"),2)="99"),D28,0))</x:f>
        <x:v>0</x:v>
      </x:c>
      <x:c r="J28" s="17" t="str">
        <x:v>TRSF E-BANKING CR 08/04 Z6NW1 AGUS SETIONO</x:v>
      </x:c>
    </x:row>
    <x:row r="29" ht="31" customHeight="1">
      <x:c r="A29" s="12" t="n">
        <x:v>24</x:v>
      </x:c>
      <x:c r="B29" s="14" t="n">
        <x:v>46238.5</x:v>
      </x:c>
      <x:c r="C29" s="17" t="str">
        <x:v>BCA</x:v>
      </x:c>
      <x:c r="D29" s="16"/>
      <x:c r="E29" s="16" t="n">
        <x:v>30000</x:v>
      </x:c>
      <x:c r="F29" s="16" t="n">
        <x:v>87376011.32</x:v>
      </x:c>
      <x:c r="G29" s="16" t="str">
        <x:f>IF(D29="","",IF(OR(ISNUMBER(SEARCH("musik",J29)),RIGHT(TEXT(D29,"0"),2)="99"),0,IF(OR(ISNUMBER(SEARCH("eropa",J29)),ISNUMBER(SEARCH("e ropa",J29)),ISNUMBER(SEARCH("europa",J29)),ISNUMBER(SEARCH("europe",J29)),ISNUMBER(SEARCH("belanda",J29)),ISNUMBER(SEARCH("hagios international",J29)),ISNUMBER(SEARCH("hagios internationaal",J29)),ISNUMBER(SEARCH("hagios den haag",J29)),RIGHT(TEXT(D29,"0"),2)="77"),D29,0)))</x:f>
      </x:c>
      <x:c r="H29" s="16" t="str">
        <x:f>IF(D29="","",IF(OR(G29&gt;0,I29&gt;0),0,D29))</x:f>
      </x:c>
      <x:c r="I29" s="16" t="str">
        <x:f>IF(D29="","",IF(OR(ISNUMBER(SEARCH("musik",J29)),RIGHT(TEXT(D29,"0"),2)="99"),D29,0))</x:f>
      </x:c>
      <x:c r="J29" s="17" t="str">
        <x:v>BIAYA ADM</x:v>
      </x:c>
    </x:row>
    <x:row r="30" ht="31" customHeight="1">
      <x:c r="A30" s="12" t="n">
        <x:v>25</x:v>
      </x:c>
      <x:c r="B30" s="14" t="n">
        <x:v>46238.5</x:v>
      </x:c>
      <x:c r="C30" s="17" t="str">
        <x:v>Project Europa 77 JO J IVAN K/JO J C</x:v>
      </x:c>
      <x:c r="D30" s="16" t="n">
        <x:v>1000000</x:v>
      </x:c>
      <x:c r="E30" s="16"/>
      <x:c r="F30" s="16" t="n">
        <x:v>88376011.32</x:v>
      </x:c>
      <x:c r="G30" s="16" t="n">
        <x:f>IF(D30="","",IF(OR(ISNUMBER(SEARCH("musik",J30)),RIGHT(TEXT(D30,"0"),2)="99"),0,IF(OR(ISNUMBER(SEARCH("eropa",J30)),ISNUMBER(SEARCH("e ropa",J30)),ISNUMBER(SEARCH("europa",J30)),ISNUMBER(SEARCH("europe",J30)),ISNUMBER(SEARCH("belanda",J30)),ISNUMBER(SEARCH("hagios international",J30)),ISNUMBER(SEARCH("hagios internationaal",J30)),ISNUMBER(SEARCH("hagios den haag",J30)),RIGHT(TEXT(D30,"0"),2)="77"),D30,0)))</x:f>
        <x:v>1000000</x:v>
      </x:c>
      <x:c r="H30" s="16" t="n">
        <x:f>IF(D30="","",IF(OR(G30&gt;0,I30&gt;0),0,D30))</x:f>
        <x:v>0</x:v>
      </x:c>
      <x:c r="I30" s="16" t="n">
        <x:f>IF(D30="","",IF(OR(ISNUMBER(SEARCH("musik",J30)),RIGHT(TEXT(D30,"0"),2)="99"),D30,0))</x:f>
        <x:v>0</x:v>
      </x:c>
      <x:c r="J30" s="17" t="str">
        <x:v>TRSF E-BANKING CR 0408/FTSCY/WS95011 1000000.00 | Project Europa 77 JO J IVAN K/JO J C</x:v>
      </x:c>
    </x:row>
    <x:row r="31" ht="31" customHeight="1">
      <x:c r="A31" s="12" t="n">
        <x:v>26</x:v>
      </x:c>
      <x:c r="B31" s="14" t="n">
        <x:v>46239.5</x:v>
      </x:c>
      <x:c r="C31" s="17" t="str">
        <x:v>SAMUDRA PRAWIRAWID</x:v>
      </x:c>
      <x:c r="D31" s="16" t="n">
        <x:v>3000000</x:v>
      </x:c>
      <x:c r="E31" s="16"/>
      <x:c r="F31" s="16" t="n">
        <x:v>91376011.32</x:v>
      </x:c>
      <x:c r="G31" s="16" t="n">
        <x:f>IF(D31="","",IF(OR(ISNUMBER(SEARCH("musik",J31)),RIGHT(TEXT(D31,"0"),2)="99"),0,IF(OR(ISNUMBER(SEARCH("eropa",J31)),ISNUMBER(SEARCH("e ropa",J31)),ISNUMBER(SEARCH("europa",J31)),ISNUMBER(SEARCH("europe",J31)),ISNUMBER(SEARCH("belanda",J31)),ISNUMBER(SEARCH("hagios international",J31)),ISNUMBER(SEARCH("hagios internationaal",J31)),ISNUMBER(SEARCH("hagios den haag",J31)),RIGHT(TEXT(D31,"0"),2)="77"),D31,0)))</x:f>
        <x:v>0</x:v>
      </x:c>
      <x:c r="H31" s="16" t="n">
        <x:f>IF(D31="","",IF(OR(G31&gt;0,I31&gt;0),0,D31))</x:f>
        <x:v>3000000</x:v>
      </x:c>
      <x:c r="I31" s="16" t="n">
        <x:f>IF(D31="","",IF(OR(ISNUMBER(SEARCH("musik",J31)),RIGHT(TEXT(D31,"0"),2)="99"),D31,0))</x:f>
        <x:v>0</x:v>
      </x:c>
      <x:c r="J31" s="17" t="str">
        <x:v>TRSF E-BANKING CR 0508/FTSCY/WS95051 3000000.00 | SAMUDRA PRAWIRAWID</x:v>
      </x:c>
    </x:row>
    <x:row r="32" ht="31" customHeight="1">
      <x:c r="A32" s="12" t="n">
        <x:v>27</x:v>
      </x:c>
      <x:c r="B32" s="14" t="n">
        <x:v>46239.5</x:v>
      </x:c>
      <x:c r="C32" s="17" t="str">
        <x:v>MARSHEL KENNY MONT</x:v>
      </x:c>
      <x:c r="D32" s="16"/>
      <x:c r="E32" s="16" t="n">
        <x:v>5000000</x:v>
      </x:c>
      <x:c r="F32" s="16" t="n">
        <x:v>86376011.32</x:v>
      </x:c>
      <x:c r="G32" s="16" t="str">
        <x:f>IF(D32="","",IF(OR(ISNUMBER(SEARCH("musik",J32)),RIGHT(TEXT(D32,"0"),2)="99"),0,IF(OR(ISNUMBER(SEARCH("eropa",J32)),ISNUMBER(SEARCH("e ropa",J32)),ISNUMBER(SEARCH("europa",J32)),ISNUMBER(SEARCH("europe",J32)),ISNUMBER(SEARCH("belanda",J32)),ISNUMBER(SEARCH("hagios international",J32)),ISNUMBER(SEARCH("hagios internationaal",J32)),ISNUMBER(SEARCH("hagios den haag",J32)),RIGHT(TEXT(D32,"0"),2)="77"),D32,0)))</x:f>
      </x:c>
      <x:c r="H32" s="16" t="str">
        <x:f>IF(D32="","",IF(OR(G32&gt;0,I32&gt;0),0,D32))</x:f>
      </x:c>
      <x:c r="I32" s="16" t="str">
        <x:f>IF(D32="","",IF(OR(ISNUMBER(SEARCH("musik",J32)),RIGHT(TEXT(D32,"0"),2)="99"),D32,0))</x:f>
      </x:c>
      <x:c r="J32" s="17" t="str">
        <x:v>TRSF E-BANKING DB 0508/FTSCY/WS95051 5000000.00 | PK Agustus 2026 dr YDKI | MARSHEL KENNY MONT</x:v>
      </x:c>
    </x:row>
    <x:row r="33" ht="31" customHeight="1">
      <x:c r="A33" s="12" t="n">
        <x:v>28</x:v>
      </x:c>
      <x:c r="B33" s="14" t="n">
        <x:v>46239.5</x:v>
      </x:c>
      <x:c r="C33" s="17" t="str">
        <x:v>NATALIA HARIANI, S</x:v>
      </x:c>
      <x:c r="D33" s="16"/>
      <x:c r="E33" s="16" t="n">
        <x:v>3000000</x:v>
      </x:c>
      <x:c r="F33" s="16" t="n">
        <x:v>83376011.32</x:v>
      </x:c>
      <x:c r="G33" s="16" t="str">
        <x:f>IF(D33="","",IF(OR(ISNUMBER(SEARCH("musik",J33)),RIGHT(TEXT(D33,"0"),2)="99"),0,IF(OR(ISNUMBER(SEARCH("eropa",J33)),ISNUMBER(SEARCH("e ropa",J33)),ISNUMBER(SEARCH("europa",J33)),ISNUMBER(SEARCH("europe",J33)),ISNUMBER(SEARCH("belanda",J33)),ISNUMBER(SEARCH("hagios international",J33)),ISNUMBER(SEARCH("hagios internationaal",J33)),ISNUMBER(SEARCH("hagios den haag",J33)),RIGHT(TEXT(D33,"0"),2)="77"),D33,0)))</x:f>
      </x:c>
      <x:c r="H33" s="16" t="str">
        <x:f>IF(D33="","",IF(OR(G33&gt;0,I33&gt;0),0,D33))</x:f>
      </x:c>
      <x:c r="I33" s="16" t="str">
        <x:f>IF(D33="","",IF(OR(ISNUMBER(SEARCH("musik",J33)),RIGHT(TEXT(D33,"0"),2)="99"),D33,0))</x:f>
      </x:c>
      <x:c r="J33" s="17" t="str">
        <x:v>TRSF E-BANKING DB 0508/FTSCY/WS95051 3000000.00 | PK Michele bln Agu stus 2026 dr YDKI | NATALIA HARIANI, S</x:v>
      </x:c>
    </x:row>
    <x:row r="34" ht="31" customHeight="1">
      <x:c r="A34" s="12" t="n">
        <x:v>29</x:v>
      </x:c>
      <x:c r="B34" s="14" t="n">
        <x:v>46239.5</x:v>
      </x:c>
      <x:c r="C34" s="17" t="str">
        <x:v>MULIA RAUNTUA S</x:v>
      </x:c>
      <x:c r="D34" s="16"/>
      <x:c r="E34" s="16" t="n">
        <x:v>1000000</x:v>
      </x:c>
      <x:c r="F34" s="16" t="n">
        <x:v>82376011.32</x:v>
      </x:c>
      <x:c r="G34" s="16" t="str">
        <x:f>IF(D34="","",IF(OR(ISNUMBER(SEARCH("musik",J34)),RIGHT(TEXT(D34,"0"),2)="99"),0,IF(OR(ISNUMBER(SEARCH("eropa",J34)),ISNUMBER(SEARCH("e ropa",J34)),ISNUMBER(SEARCH("europa",J34)),ISNUMBER(SEARCH("europe",J34)),ISNUMBER(SEARCH("belanda",J34)),ISNUMBER(SEARCH("hagios international",J34)),ISNUMBER(SEARCH("hagios internationaal",J34)),ISNUMBER(SEARCH("hagios den haag",J34)),RIGHT(TEXT(D34,"0"),2)="77"),D34,0)))</x:f>
      </x:c>
      <x:c r="H34" s="16" t="str">
        <x:f>IF(D34="","",IF(OR(G34&gt;0,I34&gt;0),0,D34))</x:f>
      </x:c>
      <x:c r="I34" s="16" t="str">
        <x:f>IF(D34="","",IF(OR(ISNUMBER(SEARCH("musik",J34)),RIGHT(TEXT(D34,"0"),2)="99"),D34,0))</x:f>
      </x:c>
      <x:c r="J34" s="17" t="str">
        <x:v>TRSF E-BANKING DB 0508/FTSCY/WS95051 1000000.00 | PK Agustus 2026 dari YDKI | MULIA RAUNTUA S</x:v>
      </x:c>
    </x:row>
    <x:row r="35" ht="31" customHeight="1">
      <x:c r="A35" s="12" t="n">
        <x:v>30</x:v>
      </x:c>
      <x:c r="B35" s="14" t="n">
        <x:v>46239.5</x:v>
      </x:c>
      <x:c r="C35" s="17" t="str">
        <x:v>ELIYA RUSIDA ESTER</x:v>
      </x:c>
      <x:c r="D35" s="16"/>
      <x:c r="E35" s="16" t="n">
        <x:v>77000</x:v>
      </x:c>
      <x:c r="F35" s="16" t="n">
        <x:v>82299011.32</x:v>
      </x:c>
      <x:c r="G35" s="16" t="str">
        <x:f>IF(D35="","",IF(OR(ISNUMBER(SEARCH("musik",J35)),RIGHT(TEXT(D35,"0"),2)="99"),0,IF(OR(ISNUMBER(SEARCH("eropa",J35)),ISNUMBER(SEARCH("e ropa",J35)),ISNUMBER(SEARCH("europa",J35)),ISNUMBER(SEARCH("europe",J35)),ISNUMBER(SEARCH("belanda",J35)),ISNUMBER(SEARCH("hagios international",J35)),ISNUMBER(SEARCH("hagios internationaal",J35)),ISNUMBER(SEARCH("hagios den haag",J35)),RIGHT(TEXT(D35,"0"),2)="77"),D35,0)))</x:f>
      </x:c>
      <x:c r="H35" s="16" t="str">
        <x:f>IF(D35="","",IF(OR(G35&gt;0,I35&gt;0),0,D35))</x:f>
      </x:c>
      <x:c r="I35" s="16" t="str">
        <x:f>IF(D35="","",IF(OR(ISNUMBER(SEARCH("musik",J35)),RIGHT(TEXT(D35,"0"),2)="99"),D35,0))</x:f>
      </x:c>
      <x:c r="J35" s="17" t="str">
        <x:v>TRSF E-BANKING DB 0508/FTSCY/WS95051 77000.00 | Paket data Agustus 2026 hotline YDKI | ELIYA RUSIDA ESTER</x:v>
      </x:c>
    </x:row>
    <x:row r="36" ht="31" customHeight="1">
      <x:c r="A36" s="12" t="n">
        <x:v>31</x:v>
      </x:c>
      <x:c r="B36" s="14" t="n">
        <x:v>46239.5</x:v>
      </x:c>
      <x:c r="C36" s="17" t="str">
        <x:v>ENARDO</x:v>
      </x:c>
      <x:c r="D36" s="16"/>
      <x:c r="E36" s="16" t="n">
        <x:v>5000000</x:v>
      </x:c>
      <x:c r="F36" s="16" t="n">
        <x:v>77299011.32</x:v>
      </x:c>
      <x:c r="G36" s="16" t="str">
        <x:f>IF(D36="","",IF(OR(ISNUMBER(SEARCH("musik",J36)),RIGHT(TEXT(D36,"0"),2)="99"),0,IF(OR(ISNUMBER(SEARCH("eropa",J36)),ISNUMBER(SEARCH("e ropa",J36)),ISNUMBER(SEARCH("europa",J36)),ISNUMBER(SEARCH("europe",J36)),ISNUMBER(SEARCH("belanda",J36)),ISNUMBER(SEARCH("hagios international",J36)),ISNUMBER(SEARCH("hagios internationaal",J36)),ISNUMBER(SEARCH("hagios den haag",J36)),RIGHT(TEXT(D36,"0"),2)="77"),D36,0)))</x:f>
      </x:c>
      <x:c r="H36" s="16" t="str">
        <x:f>IF(D36="","",IF(OR(G36&gt;0,I36&gt;0),0,D36))</x:f>
      </x:c>
      <x:c r="I36" s="16" t="str">
        <x:f>IF(D36="","",IF(OR(ISNUMBER(SEARCH("musik",J36)),RIGHT(TEXT(D36,"0"),2)="99"),D36,0))</x:f>
      </x:c>
      <x:c r="J36" s="17" t="str">
        <x:v>TRSF E-BANKING DB 0508/FTSCY/WS95051 5000000.00 | Cicilan ke 1 bedah rumah Meri/Seven | ENARDO</x:v>
      </x:c>
    </x:row>
    <x:row r="37" ht="31" customHeight="1">
      <x:c r="A37" s="12" t="n">
        <x:v>32</x:v>
      </x:c>
      <x:c r="B37" s="14" t="n">
        <x:v>46239.5</x:v>
      </x:c>
      <x:c r="C37" s="17" t="str">
        <x:v>TRSF E-BANKING CR 08/05 251P1 APLONIA ELTENINGSI</x:v>
      </x:c>
      <x:c r="D37" s="16" t="n">
        <x:v>500077</x:v>
      </x:c>
      <x:c r="E37" s="16"/>
      <x:c r="F37" s="16" t="n">
        <x:v>77799088.32</x:v>
      </x:c>
      <x:c r="G37" s="16" t="n">
        <x:f>IF(D37="","",IF(OR(ISNUMBER(SEARCH("musik",J37)),RIGHT(TEXT(D37,"0"),2)="99"),0,IF(OR(ISNUMBER(SEARCH("eropa",J37)),ISNUMBER(SEARCH("e ropa",J37)),ISNUMBER(SEARCH("europa",J37)),ISNUMBER(SEARCH("europe",J37)),ISNUMBER(SEARCH("belanda",J37)),ISNUMBER(SEARCH("hagios international",J37)),ISNUMBER(SEARCH("hagios internationaal",J37)),ISNUMBER(SEARCH("hagios den haag",J37)),RIGHT(TEXT(D37,"0"),2)="77"),D37,0)))</x:f>
        <x:v>500077</x:v>
      </x:c>
      <x:c r="H37" s="16" t="n">
        <x:f>IF(D37="","",IF(OR(G37&gt;0,I37&gt;0),0,D37))</x:f>
        <x:v>0</x:v>
      </x:c>
      <x:c r="I37" s="16" t="n">
        <x:f>IF(D37="","",IF(OR(ISNUMBER(SEARCH("musik",J37)),RIGHT(TEXT(D37,"0"),2)="99"),D37,0))</x:f>
        <x:v>0</x:v>
      </x:c>
      <x:c r="J37" s="17" t="str">
        <x:v>TRSF E-BANKING CR 08/05 251P1 APLONIA ELTENINGSI</x:v>
      </x:c>
    </x:row>
    <x:row r="38" ht="31" customHeight="1">
      <x:c r="A38" s="12" t="n">
        <x:v>33</x:v>
      </x:c>
      <x:c r="B38" s="14" t="n">
        <x:v>46240.5</x:v>
      </x:c>
      <x:c r="C38" s="17" t="str">
        <x:v>YESSICA</x:v>
      </x:c>
      <x:c r="D38" s="16" t="n">
        <x:v>100000</x:v>
      </x:c>
      <x:c r="E38" s="16"/>
      <x:c r="F38" s="16" t="n">
        <x:v>77899088.32</x:v>
      </x:c>
      <x:c r="G38" s="16" t="n">
        <x:f>IF(D38="","",IF(OR(ISNUMBER(SEARCH("musik",J38)),RIGHT(TEXT(D38,"0"),2)="99"),0,IF(OR(ISNUMBER(SEARCH("eropa",J38)),ISNUMBER(SEARCH("e ropa",J38)),ISNUMBER(SEARCH("europa",J38)),ISNUMBER(SEARCH("europe",J38)),ISNUMBER(SEARCH("belanda",J38)),ISNUMBER(SEARCH("hagios international",J38)),ISNUMBER(SEARCH("hagios internationaal",J38)),ISNUMBER(SEARCH("hagios den haag",J38)),RIGHT(TEXT(D38,"0"),2)="77"),D38,0)))</x:f>
        <x:v>0</x:v>
      </x:c>
      <x:c r="H38" s="16" t="n">
        <x:f>IF(D38="","",IF(OR(G38&gt;0,I38&gt;0),0,D38))</x:f>
        <x:v>100000</x:v>
      </x:c>
      <x:c r="I38" s="16" t="n">
        <x:f>IF(D38="","",IF(OR(ISNUMBER(SEARCH("musik",J38)),RIGHT(TEXT(D38,"0"),2)="99"),D38,0))</x:f>
        <x:v>0</x:v>
      </x:c>
      <x:c r="J38" s="17" t="str">
        <x:v>TRSF E-BANKING CR 0508/FTSCY/WS95031 100000.00 | YESSICA</x:v>
      </x:c>
    </x:row>
    <x:row r="39" ht="31" customHeight="1">
      <x:c r="A39" s="12" t="n">
        <x:v>34</x:v>
      </x:c>
      <x:c r="B39" s="14" t="n">
        <x:v>46240.5</x:v>
      </x:c>
      <x:c r="C39" s="17" t="str">
        <x:v>PEI FEN BETTY FONN</x:v>
      </x:c>
      <x:c r="D39" s="16" t="n">
        <x:v>85000</x:v>
      </x:c>
      <x:c r="E39" s="16"/>
      <x:c r="F39" s="16" t="n">
        <x:v>77984088.32</x:v>
      </x:c>
      <x:c r="G39" s="16" t="n">
        <x:f>IF(D39="","",IF(OR(ISNUMBER(SEARCH("musik",J39)),RIGHT(TEXT(D39,"0"),2)="99"),0,IF(OR(ISNUMBER(SEARCH("eropa",J39)),ISNUMBER(SEARCH("e ropa",J39)),ISNUMBER(SEARCH("europa",J39)),ISNUMBER(SEARCH("europe",J39)),ISNUMBER(SEARCH("belanda",J39)),ISNUMBER(SEARCH("hagios international",J39)),ISNUMBER(SEARCH("hagios internationaal",J39)),ISNUMBER(SEARCH("hagios den haag",J39)),RIGHT(TEXT(D39,"0"),2)="77"),D39,0)))</x:f>
        <x:v>0</x:v>
      </x:c>
      <x:c r="H39" s="16" t="n">
        <x:f>IF(D39="","",IF(OR(G39&gt;0,I39&gt;0),0,D39))</x:f>
        <x:v>85000</x:v>
      </x:c>
      <x:c r="I39" s="16" t="n">
        <x:f>IF(D39="","",IF(OR(ISNUMBER(SEARCH("musik",J39)),RIGHT(TEXT(D39,"0"),2)="99"),D39,0))</x:f>
        <x:v>0</x:v>
      </x:c>
      <x:c r="J39" s="17" t="str">
        <x:v>TRSF E-BANKING CR 0608/FTSCY/WS95271 85000.00 | PEI FEN BETTY FONN</x:v>
      </x:c>
    </x:row>
    <x:row r="40" ht="31" customHeight="1">
      <x:c r="A40" s="12" t="n">
        <x:v>35</x:v>
      </x:c>
      <x:c r="B40" s="14" t="n">
        <x:v>46241.5</x:v>
      </x:c>
      <x:c r="C40" s="17" t="str">
        <x:v>RIMA SARMA ULI HUT</x:v>
      </x:c>
      <x:c r="D40" s="16" t="n">
        <x:v>300000</x:v>
      </x:c>
      <x:c r="E40" s="16"/>
      <x:c r="F40" s="16" t="n">
        <x:v>78284088.32</x:v>
      </x:c>
      <x:c r="G40" s="16" t="n">
        <x:f>IF(D40="","",IF(OR(ISNUMBER(SEARCH("musik",J40)),RIGHT(TEXT(D40,"0"),2)="99"),0,IF(OR(ISNUMBER(SEARCH("eropa",J40)),ISNUMBER(SEARCH("e ropa",J40)),ISNUMBER(SEARCH("europa",J40)),ISNUMBER(SEARCH("europe",J40)),ISNUMBER(SEARCH("belanda",J40)),ISNUMBER(SEARCH("hagios international",J40)),ISNUMBER(SEARCH("hagios internationaal",J40)),ISNUMBER(SEARCH("hagios den haag",J40)),RIGHT(TEXT(D40,"0"),2)="77"),D40,0)))</x:f>
        <x:v>0</x:v>
      </x:c>
      <x:c r="H40" s="16" t="n">
        <x:f>IF(D40="","",IF(OR(G40&gt;0,I40&gt;0),0,D40))</x:f>
        <x:v>300000</x:v>
      </x:c>
      <x:c r="I40" s="16" t="n">
        <x:f>IF(D40="","",IF(OR(ISNUMBER(SEARCH("musik",J40)),RIGHT(TEXT(D40,"0"),2)="99"),D40,0))</x:f>
        <x:v>0</x:v>
      </x:c>
      <x:c r="J40" s="17" t="str">
        <x:v>TRSF E-BANKING CR 0708/FTSCY/WS95031 300000.00 | Talikasih Agust 20 26 | RIMA SARMA ULI HUT</x:v>
      </x:c>
    </x:row>
    <x:row r="41" ht="31" customHeight="1">
      <x:c r="A41" s="12" t="n">
        <x:v>36</x:v>
      </x:c>
      <x:c r="B41" s="14" t="n">
        <x:v>46241.5</x:v>
      </x:c>
      <x:c r="C41" s="17" t="str">
        <x:v>Marturia Indonesia FLORENS DEBORA PAT</x:v>
      </x:c>
      <x:c r="D41" s="16" t="n">
        <x:v>100000</x:v>
      </x:c>
      <x:c r="E41" s="16"/>
      <x:c r="F41" s="16" t="n">
        <x:v>78384088.32</x:v>
      </x:c>
      <x:c r="G41" s="16" t="n">
        <x:f>IF(D41="","",IF(OR(ISNUMBER(SEARCH("musik",J41)),RIGHT(TEXT(D41,"0"),2)="99"),0,IF(OR(ISNUMBER(SEARCH("eropa",J41)),ISNUMBER(SEARCH("e ropa",J41)),ISNUMBER(SEARCH("europa",J41)),ISNUMBER(SEARCH("europe",J41)),ISNUMBER(SEARCH("belanda",J41)),ISNUMBER(SEARCH("hagios international",J41)),ISNUMBER(SEARCH("hagios internationaal",J41)),ISNUMBER(SEARCH("hagios den haag",J41)),RIGHT(TEXT(D41,"0"),2)="77"),D41,0)))</x:f>
        <x:v>0</x:v>
      </x:c>
      <x:c r="H41" s="16" t="n">
        <x:f>IF(D41="","",IF(OR(G41&gt;0,I41&gt;0),0,D41))</x:f>
        <x:v>100000</x:v>
      </x:c>
      <x:c r="I41" s="16" t="n">
        <x:f>IF(D41="","",IF(OR(ISNUMBER(SEARCH("musik",J41)),RIGHT(TEXT(D41,"0"),2)="99"),D41,0))</x:f>
        <x:v>0</x:v>
      </x:c>
      <x:c r="J41" s="17" t="str">
        <x:v>TRSF E-BANKING CR 0708/FTSCY/WS95031 100000.00 | Marturia Indonesia FLORENS DEBORA PAT</x:v>
      </x:c>
    </x:row>
    <x:row r="42" ht="31" customHeight="1">
      <x:c r="A42" s="12" t="n">
        <x:v>37</x:v>
      </x:c>
      <x:c r="B42" s="14" t="n">
        <x:v>46241.5</x:v>
      </x:c>
      <x:c r="C42" s="17" t="str">
        <x:v>Marturia Eropa FLORENS DEBORA PAT</x:v>
      </x:c>
      <x:c r="D42" s="16" t="n">
        <x:v>100000</x:v>
      </x:c>
      <x:c r="E42" s="16"/>
      <x:c r="F42" s="16" t="n">
        <x:v>78484088.32</x:v>
      </x:c>
      <x:c r="G42" s="16" t="n">
        <x:f>IF(D42="","",IF(OR(ISNUMBER(SEARCH("musik",J42)),RIGHT(TEXT(D42,"0"),2)="99"),0,IF(OR(ISNUMBER(SEARCH("eropa",J42)),ISNUMBER(SEARCH("e ropa",J42)),ISNUMBER(SEARCH("europa",J42)),ISNUMBER(SEARCH("europe",J42)),ISNUMBER(SEARCH("belanda",J42)),ISNUMBER(SEARCH("hagios international",J42)),ISNUMBER(SEARCH("hagios internationaal",J42)),ISNUMBER(SEARCH("hagios den haag",J42)),RIGHT(TEXT(D42,"0"),2)="77"),D42,0)))</x:f>
        <x:v>100000</x:v>
      </x:c>
      <x:c r="H42" s="16" t="n">
        <x:f>IF(D42="","",IF(OR(G42&gt;0,I42&gt;0),0,D42))</x:f>
        <x:v>0</x:v>
      </x:c>
      <x:c r="I42" s="16" t="n">
        <x:f>IF(D42="","",IF(OR(ISNUMBER(SEARCH("musik",J42)),RIGHT(TEXT(D42,"0"),2)="99"),D42,0))</x:f>
        <x:v>0</x:v>
      </x:c>
      <x:c r="J42" s="17" t="str">
        <x:v>TRSF E-BANKING CR 0708/FTSCY/WS95031 100000.00 | Marturia Eropa FLORENS DEBORA PAT</x:v>
      </x:c>
    </x:row>
    <x:row r="43" ht="31" customHeight="1">
      <x:c r="A43" s="12" t="n">
        <x:v>38</x:v>
      </x:c>
      <x:c r="B43" s="14" t="n">
        <x:v>46242.5</x:v>
      </x:c>
      <x:c r="C43" s="17" t="str">
        <x:v>PEI FEN BETTY FONN</x:v>
      </x:c>
      <x:c r="D43" s="16" t="n">
        <x:v>135000</x:v>
      </x:c>
      <x:c r="E43" s="16"/>
      <x:c r="F43" s="16" t="n">
        <x:v>78619088.32</x:v>
      </x:c>
      <x:c r="G43" s="16" t="n">
        <x:f>IF(D43="","",IF(OR(ISNUMBER(SEARCH("musik",J43)),RIGHT(TEXT(D43,"0"),2)="99"),0,IF(OR(ISNUMBER(SEARCH("eropa",J43)),ISNUMBER(SEARCH("e ropa",J43)),ISNUMBER(SEARCH("europa",J43)),ISNUMBER(SEARCH("europe",J43)),ISNUMBER(SEARCH("belanda",J43)),ISNUMBER(SEARCH("hagios international",J43)),ISNUMBER(SEARCH("hagios internationaal",J43)),ISNUMBER(SEARCH("hagios den haag",J43)),RIGHT(TEXT(D43,"0"),2)="77"),D43,0)))</x:f>
        <x:v>0</x:v>
      </x:c>
      <x:c r="H43" s="16" t="n">
        <x:f>IF(D43="","",IF(OR(G43&gt;0,I43&gt;0),0,D43))</x:f>
        <x:v>135000</x:v>
      </x:c>
      <x:c r="I43" s="16" t="n">
        <x:f>IF(D43="","",IF(OR(ISNUMBER(SEARCH("musik",J43)),RIGHT(TEXT(D43,"0"),2)="99"),D43,0))</x:f>
        <x:v>0</x:v>
      </x:c>
      <x:c r="J43" s="17" t="str">
        <x:v>TRSF E-BANKING CR 0808/FTSCY/WS95271 135000.00 | PEI FEN BETTY FONN</x:v>
      </x:c>
    </x:row>
    <x:row r="44" ht="31" customHeight="1">
      <x:c r="A44" s="12" t="n">
        <x:v>39</x:v>
      </x:c>
      <x:c r="B44" s="14" t="n">
        <x:v>46243.5</x:v>
      </x:c>
      <x:c r="C44" s="17" t="str">
        <x:v>donasi DIDIK SETYO PRAMON</x:v>
      </x:c>
      <x:c r="D44" s="16" t="n">
        <x:v>100000</x:v>
      </x:c>
      <x:c r="E44" s="16"/>
      <x:c r="F44" s="16" t="n">
        <x:v>78719088.32</x:v>
      </x:c>
      <x:c r="G44" s="16" t="n">
        <x:f>IF(D44="","",IF(OR(ISNUMBER(SEARCH("musik",J44)),RIGHT(TEXT(D44,"0"),2)="99"),0,IF(OR(ISNUMBER(SEARCH("eropa",J44)),ISNUMBER(SEARCH("e ropa",J44)),ISNUMBER(SEARCH("europa",J44)),ISNUMBER(SEARCH("europe",J44)),ISNUMBER(SEARCH("belanda",J44)),ISNUMBER(SEARCH("hagios international",J44)),ISNUMBER(SEARCH("hagios internationaal",J44)),ISNUMBER(SEARCH("hagios den haag",J44)),RIGHT(TEXT(D44,"0"),2)="77"),D44,0)))</x:f>
        <x:v>0</x:v>
      </x:c>
      <x:c r="H44" s="16" t="n">
        <x:f>IF(D44="","",IF(OR(G44&gt;0,I44&gt;0),0,D44))</x:f>
        <x:v>100000</x:v>
      </x:c>
      <x:c r="I44" s="16" t="n">
        <x:f>IF(D44="","",IF(OR(ISNUMBER(SEARCH("musik",J44)),RIGHT(TEXT(D44,"0"),2)="99"),D44,0))</x:f>
        <x:v>0</x:v>
      </x:c>
      <x:c r="J44" s="17" t="str">
        <x:v>TRSF E-BANKING CR 0908/FTSCY/WS95031 100000.00 | donasi DIDIK SETYO PRAMON</x:v>
      </x:c>
    </x:row>
    <x:row r="45" ht="31" customHeight="1">
      <x:c r="A45" s="12" t="n">
        <x:v>40</x:v>
      </x:c>
      <x:c r="B45" s="14" t="n">
        <x:v>46243.5</x:v>
      </x:c>
      <x:c r="C45" s="17" t="str">
        <x:v>HIZKIA NOLAN WIRAT</x:v>
      </x:c>
      <x:c r="D45" s="16" t="n">
        <x:v>20077</x:v>
      </x:c>
      <x:c r="E45" s="16"/>
      <x:c r="F45" s="16" t="n">
        <x:v>78739165.32</x:v>
      </x:c>
      <x:c r="G45" s="16" t="n">
        <x:f>IF(D45="","",IF(OR(ISNUMBER(SEARCH("musik",J45)),RIGHT(TEXT(D45,"0"),2)="99"),0,IF(OR(ISNUMBER(SEARCH("eropa",J45)),ISNUMBER(SEARCH("e ropa",J45)),ISNUMBER(SEARCH("europa",J45)),ISNUMBER(SEARCH("europe",J45)),ISNUMBER(SEARCH("belanda",J45)),ISNUMBER(SEARCH("hagios international",J45)),ISNUMBER(SEARCH("hagios internationaal",J45)),ISNUMBER(SEARCH("hagios den haag",J45)),RIGHT(TEXT(D45,"0"),2)="77"),D45,0)))</x:f>
        <x:v>20077</x:v>
      </x:c>
      <x:c r="H45" s="16" t="n">
        <x:f>IF(D45="","",IF(OR(G45&gt;0,I45&gt;0),0,D45))</x:f>
        <x:v>0</x:v>
      </x:c>
      <x:c r="I45" s="16" t="n">
        <x:f>IF(D45="","",IF(OR(ISNUMBER(SEARCH("musik",J45)),RIGHT(TEXT(D45,"0"),2)="99"),D45,0))</x:f>
        <x:v>0</x:v>
      </x:c>
      <x:c r="J45" s="17" t="str">
        <x:v>TRSF E-BANKING CR 0908/FTSCY/WS95031 20077.00 | Europe Diaconia Pr oject | HIZKIA NOLAN WIRAT</x:v>
      </x:c>
    </x:row>
    <x:row r="46" ht="31" customHeight="1">
      <x:c r="A46" s="12" t="n">
        <x:v>41</x:v>
      </x:c>
      <x:c r="B46" s="14" t="n">
        <x:v>46243.5</x:v>
      </x:c>
      <x:c r="C46" s="17" t="str">
        <x:v>ANDERSEN</x:v>
      </x:c>
      <x:c r="D46" s="16" t="n">
        <x:v>100000</x:v>
      </x:c>
      <x:c r="E46" s="16"/>
      <x:c r="F46" s="16" t="n">
        <x:v>78839165.32</x:v>
      </x:c>
      <x:c r="G46" s="16" t="n">
        <x:f>IF(D46="","",IF(OR(ISNUMBER(SEARCH("musik",J46)),RIGHT(TEXT(D46,"0"),2)="99"),0,IF(OR(ISNUMBER(SEARCH("eropa",J46)),ISNUMBER(SEARCH("e ropa",J46)),ISNUMBER(SEARCH("europa",J46)),ISNUMBER(SEARCH("europe",J46)),ISNUMBER(SEARCH("belanda",J46)),ISNUMBER(SEARCH("hagios international",J46)),ISNUMBER(SEARCH("hagios internationaal",J46)),ISNUMBER(SEARCH("hagios den haag",J46)),RIGHT(TEXT(D46,"0"),2)="77"),D46,0)))</x:f>
        <x:v>0</x:v>
      </x:c>
      <x:c r="H46" s="16" t="n">
        <x:f>IF(D46="","",IF(OR(G46&gt;0,I46&gt;0),0,D46))</x:f>
        <x:v>100000</x:v>
      </x:c>
      <x:c r="I46" s="16" t="n">
        <x:f>IF(D46="","",IF(OR(ISNUMBER(SEARCH("musik",J46)),RIGHT(TEXT(D46,"0"),2)="99"),D46,0))</x:f>
        <x:v>0</x:v>
      </x:c>
      <x:c r="J46" s="17" t="str">
        <x:v>TRSF E-BANKING CR 0908/FTSCY/WS95031 100000.00 | ANDERSEN</x:v>
      </x:c>
    </x:row>
    <x:row r="47" ht="31" customHeight="1">
      <x:c r="A47" s="12" t="n">
        <x:v>42</x:v>
      </x:c>
      <x:c r="B47" s="14" t="n">
        <x:v>46243.5</x:v>
      </x:c>
      <x:c r="C47" s="17" t="str">
        <x:v>Project Europa 77 JO J IVAN K/JO J C</x:v>
      </x:c>
      <x:c r="D47" s="16" t="n">
        <x:v>1000000</x:v>
      </x:c>
      <x:c r="E47" s="16"/>
      <x:c r="F47" s="16" t="n">
        <x:v>79839165.32</x:v>
      </x:c>
      <x:c r="G47" s="16" t="n">
        <x:f>IF(D47="","",IF(OR(ISNUMBER(SEARCH("musik",J47)),RIGHT(TEXT(D47,"0"),2)="99"),0,IF(OR(ISNUMBER(SEARCH("eropa",J47)),ISNUMBER(SEARCH("e ropa",J47)),ISNUMBER(SEARCH("europa",J47)),ISNUMBER(SEARCH("europe",J47)),ISNUMBER(SEARCH("belanda",J47)),ISNUMBER(SEARCH("hagios international",J47)),ISNUMBER(SEARCH("hagios internationaal",J47)),ISNUMBER(SEARCH("hagios den haag",J47)),RIGHT(TEXT(D47,"0"),2)="77"),D47,0)))</x:f>
        <x:v>1000000</x:v>
      </x:c>
      <x:c r="H47" s="16" t="n">
        <x:f>IF(D47="","",IF(OR(G47&gt;0,I47&gt;0),0,D47))</x:f>
        <x:v>0</x:v>
      </x:c>
      <x:c r="I47" s="16" t="n">
        <x:f>IF(D47="","",IF(OR(ISNUMBER(SEARCH("musik",J47)),RIGHT(TEXT(D47,"0"),2)="99"),D47,0))</x:f>
        <x:v>0</x:v>
      </x:c>
      <x:c r="J47" s="17" t="str">
        <x:v>TRSF E-BANKING CR 0908/FTSCY/WS95011 1000000.00 | Project Europa 77 JO J IVAN K/JO J C</x:v>
      </x:c>
    </x:row>
    <x:row r="48" ht="31" customHeight="1">
      <x:c r="A48" s="12" t="n">
        <x:v>43</x:v>
      </x:c>
      <x:c r="B48" s="14" t="n">
        <x:v>46243.5</x:v>
      </x:c>
      <x:c r="C48" s="17" t="str">
        <x:v>Eropa MICLAND FIONA HIBO</x:v>
      </x:c>
      <x:c r="D48" s="16" t="n">
        <x:v>50000</x:v>
      </x:c>
      <x:c r="E48" s="16"/>
      <x:c r="F48" s="16" t="n">
        <x:v>79889165.32</x:v>
      </x:c>
      <x:c r="G48" s="16" t="n">
        <x:f>IF(D48="","",IF(OR(ISNUMBER(SEARCH("musik",J48)),RIGHT(TEXT(D48,"0"),2)="99"),0,IF(OR(ISNUMBER(SEARCH("eropa",J48)),ISNUMBER(SEARCH("e ropa",J48)),ISNUMBER(SEARCH("europa",J48)),ISNUMBER(SEARCH("europe",J48)),ISNUMBER(SEARCH("belanda",J48)),ISNUMBER(SEARCH("hagios international",J48)),ISNUMBER(SEARCH("hagios internationaal",J48)),ISNUMBER(SEARCH("hagios den haag",J48)),RIGHT(TEXT(D48,"0"),2)="77"),D48,0)))</x:f>
        <x:v>50000</x:v>
      </x:c>
      <x:c r="H48" s="16" t="n">
        <x:f>IF(D48="","",IF(OR(G48&gt;0,I48&gt;0),0,D48))</x:f>
        <x:v>0</x:v>
      </x:c>
      <x:c r="I48" s="16" t="n">
        <x:f>IF(D48="","",IF(OR(ISNUMBER(SEARCH("musik",J48)),RIGHT(TEXT(D48,"0"),2)="99"),D48,0))</x:f>
        <x:v>0</x:v>
      </x:c>
      <x:c r="J48" s="17" t="str">
        <x:v>TRSF E-BANKING CR 0908/FTSCY/WS95031 50000.00 | Eropa MICLAND FIONA HIBO</x:v>
      </x:c>
    </x:row>
    <x:row r="49" ht="31" customHeight="1">
      <x:c r="A49" s="12" t="n">
        <x:v>44</x:v>
      </x:c>
      <x:c r="B49" s="14" t="n">
        <x:v>46243.5</x:v>
      </x:c>
      <x:c r="C49" s="17" t="str">
        <x:v>KHOE HERI SETIAWAN</x:v>
      </x:c>
      <x:c r="D49" s="16" t="n">
        <x:v>300000</x:v>
      </x:c>
      <x:c r="E49" s="16"/>
      <x:c r="F49" s="16" t="n">
        <x:v>80189165.32</x:v>
      </x:c>
      <x:c r="G49" s="16" t="n">
        <x:f>IF(D49="","",IF(OR(ISNUMBER(SEARCH("musik",J49)),RIGHT(TEXT(D49,"0"),2)="99"),0,IF(OR(ISNUMBER(SEARCH("eropa",J49)),ISNUMBER(SEARCH("e ropa",J49)),ISNUMBER(SEARCH("europa",J49)),ISNUMBER(SEARCH("europe",J49)),ISNUMBER(SEARCH("belanda",J49)),ISNUMBER(SEARCH("hagios international",J49)),ISNUMBER(SEARCH("hagios internationaal",J49)),ISNUMBER(SEARCH("hagios den haag",J49)),RIGHT(TEXT(D49,"0"),2)="77"),D49,0)))</x:f>
        <x:v>0</x:v>
      </x:c>
      <x:c r="H49" s="16" t="n">
        <x:f>IF(D49="","",IF(OR(G49&gt;0,I49&gt;0),0,D49))</x:f>
        <x:v>300000</x:v>
      </x:c>
      <x:c r="I49" s="16" t="n">
        <x:f>IF(D49="","",IF(OR(ISNUMBER(SEARCH("musik",J49)),RIGHT(TEXT(D49,"0"),2)="99"),D49,0))</x:f>
        <x:v>0</x:v>
      </x:c>
      <x:c r="J49" s="17" t="str">
        <x:v>TRSF E-BANKING CR 0908/FTSCY/WS95031 300000.00 | KHOE HERI SETIAWAN</x:v>
      </x:c>
    </x:row>
    <x:row r="50" ht="31" customHeight="1">
      <x:c r="A50" s="12" t="n">
        <x:v>45</x:v>
      </x:c>
      <x:c r="B50" s="14" t="n">
        <x:v>46243.5</x:v>
      </x:c>
      <x:c r="C50" s="17" t="str">
        <x:v>TEDDY ALFONS SIAHA</x:v>
      </x:c>
      <x:c r="D50" s="16" t="n">
        <x:v>100000</x:v>
      </x:c>
      <x:c r="E50" s="16"/>
      <x:c r="F50" s="16" t="n">
        <x:v>80289165.32</x:v>
      </x:c>
      <x:c r="G50" s="16" t="n">
        <x:f>IF(D50="","",IF(OR(ISNUMBER(SEARCH("musik",J50)),RIGHT(TEXT(D50,"0"),2)="99"),0,IF(OR(ISNUMBER(SEARCH("eropa",J50)),ISNUMBER(SEARCH("e ropa",J50)),ISNUMBER(SEARCH("europa",J50)),ISNUMBER(SEARCH("europe",J50)),ISNUMBER(SEARCH("belanda",J50)),ISNUMBER(SEARCH("hagios international",J50)),ISNUMBER(SEARCH("hagios internationaal",J50)),ISNUMBER(SEARCH("hagios den haag",J50)),RIGHT(TEXT(D50,"0"),2)="77"),D50,0)))</x:f>
        <x:v>0</x:v>
      </x:c>
      <x:c r="H50" s="16" t="n">
        <x:f>IF(D50="","",IF(OR(G50&gt;0,I50&gt;0),0,D50))</x:f>
        <x:v>100000</x:v>
      </x:c>
      <x:c r="I50" s="16" t="n">
        <x:f>IF(D50="","",IF(OR(ISNUMBER(SEARCH("musik",J50)),RIGHT(TEXT(D50,"0"),2)="99"),D50,0))</x:f>
        <x:v>0</x:v>
      </x:c>
      <x:c r="J50" s="17" t="str">
        <x:v>TRSF E-BANKING CR 0908/FTSCY/WS95031 100000.00 | TEDDY ALFONS SIAHA</x:v>
      </x:c>
    </x:row>
    <x:row r="51" ht="31" customHeight="1">
      <x:c r="A51" s="12" t="n">
        <x:v>46</x:v>
      </x:c>
      <x:c r="B51" s="14" t="n">
        <x:v>46244.5</x:v>
      </x:c>
      <x:c r="C51" s="17" t="str">
        <x:v>HENRY ROMPIS</x:v>
      </x:c>
      <x:c r="D51" s="16" t="n">
        <x:v>25000</x:v>
      </x:c>
      <x:c r="E51" s="16"/>
      <x:c r="F51" s="16" t="n">
        <x:v>80314165.32</x:v>
      </x:c>
      <x:c r="G51" s="16" t="n">
        <x:f>IF(D51="","",IF(OR(ISNUMBER(SEARCH("musik",J51)),RIGHT(TEXT(D51,"0"),2)="99"),0,IF(OR(ISNUMBER(SEARCH("eropa",J51)),ISNUMBER(SEARCH("e ropa",J51)),ISNUMBER(SEARCH("europa",J51)),ISNUMBER(SEARCH("europe",J51)),ISNUMBER(SEARCH("belanda",J51)),ISNUMBER(SEARCH("hagios international",J51)),ISNUMBER(SEARCH("hagios internationaal",J51)),ISNUMBER(SEARCH("hagios den haag",J51)),RIGHT(TEXT(D51,"0"),2)="77"),D51,0)))</x:f>
        <x:v>0</x:v>
      </x:c>
      <x:c r="H51" s="16" t="n">
        <x:f>IF(D51="","",IF(OR(G51&gt;0,I51&gt;0),0,D51))</x:f>
        <x:v>25000</x:v>
      </x:c>
      <x:c r="I51" s="16" t="n">
        <x:f>IF(D51="","",IF(OR(ISNUMBER(SEARCH("musik",J51)),RIGHT(TEXT(D51,"0"),2)="99"),D51,0))</x:f>
        <x:v>0</x:v>
      </x:c>
      <x:c r="J51" s="17" t="str">
        <x:v>TRSF E-BANKING CR 1008/FTSCY/WS95031 25000.00 | HENRY ROMPIS</x:v>
      </x:c>
    </x:row>
    <x:row r="52" ht="31" customHeight="1">
      <x:c r="A52" s="12" t="n">
        <x:v>47</x:v>
      </x:c>
      <x:c r="B52" s="14" t="n">
        <x:v>46244.5</x:v>
      </x:c>
      <x:c r="C52" s="17" t="str">
        <x:v>DIAKONIA EROPA FALIAWATI SUKOWIJO</x:v>
      </x:c>
      <x:c r="D52" s="16" t="n">
        <x:v>1000077</x:v>
      </x:c>
      <x:c r="E52" s="16"/>
      <x:c r="F52" s="16" t="n">
        <x:v>81314242.32</x:v>
      </x:c>
      <x:c r="G52" s="16" t="n">
        <x:f>IF(D52="","",IF(OR(ISNUMBER(SEARCH("musik",J52)),RIGHT(TEXT(D52,"0"),2)="99"),0,IF(OR(ISNUMBER(SEARCH("eropa",J52)),ISNUMBER(SEARCH("e ropa",J52)),ISNUMBER(SEARCH("europa",J52)),ISNUMBER(SEARCH("europe",J52)),ISNUMBER(SEARCH("belanda",J52)),ISNUMBER(SEARCH("hagios international",J52)),ISNUMBER(SEARCH("hagios internationaal",J52)),ISNUMBER(SEARCH("hagios den haag",J52)),RIGHT(TEXT(D52,"0"),2)="77"),D52,0)))</x:f>
        <x:v>1000077</x:v>
      </x:c>
      <x:c r="H52" s="16" t="n">
        <x:f>IF(D52="","",IF(OR(G52&gt;0,I52&gt;0),0,D52))</x:f>
        <x:v>0</x:v>
      </x:c>
      <x:c r="I52" s="16" t="n">
        <x:f>IF(D52="","",IF(OR(ISNUMBER(SEARCH("musik",J52)),RIGHT(TEXT(D52,"0"),2)="99"),D52,0))</x:f>
        <x:v>0</x:v>
      </x:c>
      <x:c r="J52" s="17" t="str">
        <x:v>TRSF E-BANKING CR 1008/FTSCY/WS95031 1000077.00 | DIAKONIA EROPA FALIAWATI SUKOWIJO</x:v>
      </x:c>
    </x:row>
    <x:row r="53" ht="31" customHeight="1">
      <x:c r="A53" s="12" t="n">
        <x:v>48</x:v>
      </x:c>
      <x:c r="B53" s="14" t="n">
        <x:v>46244.5</x:v>
      </x:c>
      <x:c r="C53" s="17" t="str">
        <x:v>SETORAN TUNAI</x:v>
      </x:c>
      <x:c r="D53" s="16" t="n">
        <x:v>12000000</x:v>
      </x:c>
      <x:c r="E53" s="16"/>
      <x:c r="F53" s="16" t="n">
        <x:v>93314242.32</x:v>
      </x:c>
      <x:c r="G53" s="16" t="n">
        <x:f>IF(D53="","",IF(OR(ISNUMBER(SEARCH("musik",J53)),RIGHT(TEXT(D53,"0"),2)="99"),0,IF(OR(ISNUMBER(SEARCH("eropa",J53)),ISNUMBER(SEARCH("e ropa",J53)),ISNUMBER(SEARCH("europa",J53)),ISNUMBER(SEARCH("europe",J53)),ISNUMBER(SEARCH("belanda",J53)),ISNUMBER(SEARCH("hagios international",J53)),ISNUMBER(SEARCH("hagios internationaal",J53)),ISNUMBER(SEARCH("hagios den haag",J53)),RIGHT(TEXT(D53,"0"),2)="77"),D53,0)))</x:f>
        <x:v>0</x:v>
      </x:c>
      <x:c r="H53" s="16" t="n">
        <x:f>IF(D53="","",IF(OR(G53&gt;0,I53&gt;0),0,D53))</x:f>
        <x:v>12000000</x:v>
      </x:c>
      <x:c r="I53" s="16" t="n">
        <x:f>IF(D53="","",IF(OR(ISNUMBER(SEARCH("musik",J53)),RIGHT(TEXT(D53,"0"),2)="99"),D53,0))</x:f>
        <x:v>0</x:v>
      </x:c>
      <x:c r="J53" s="17" t="str">
        <x:v>SETORAN TUNAI</x:v>
      </x:c>
    </x:row>
    <x:row r="54" ht="31" customHeight="1">
      <x:c r="A54" s="12" t="n">
        <x:v>49</x:v>
      </x:c>
      <x:c r="B54" s="14" t="n">
        <x:v>46244.5</x:v>
      </x:c>
      <x:c r="C54" s="17" t="str">
        <x:v>OEI ARIF TIRTAWIJA</x:v>
      </x:c>
      <x:c r="D54" s="16" t="n">
        <x:v>300000</x:v>
      </x:c>
      <x:c r="E54" s="16"/>
      <x:c r="F54" s="16" t="n">
        <x:v>93614242.32</x:v>
      </x:c>
      <x:c r="G54" s="16" t="n">
        <x:f>IF(D54="","",IF(OR(ISNUMBER(SEARCH("musik",J54)),RIGHT(TEXT(D54,"0"),2)="99"),0,IF(OR(ISNUMBER(SEARCH("eropa",J54)),ISNUMBER(SEARCH("e ropa",J54)),ISNUMBER(SEARCH("europa",J54)),ISNUMBER(SEARCH("europe",J54)),ISNUMBER(SEARCH("belanda",J54)),ISNUMBER(SEARCH("hagios international",J54)),ISNUMBER(SEARCH("hagios internationaal",J54)),ISNUMBER(SEARCH("hagios den haag",J54)),RIGHT(TEXT(D54,"0"),2)="77"),D54,0)))</x:f>
        <x:v>0</x:v>
      </x:c>
      <x:c r="H54" s="16" t="n">
        <x:f>IF(D54="","",IF(OR(G54&gt;0,I54&gt;0),0,D54))</x:f>
        <x:v>300000</x:v>
      </x:c>
      <x:c r="I54" s="16" t="n">
        <x:f>IF(D54="","",IF(OR(ISNUMBER(SEARCH("musik",J54)),RIGHT(TEXT(D54,"0"),2)="99"),D54,0))</x:f>
        <x:v>0</x:v>
      </x:c>
      <x:c r="J54" s="17" t="str">
        <x:v>SWITCHING CR TRF DR 016 OEI ARIF TIRTAWIJA | 0012 KCP GL</x:v>
      </x:c>
    </x:row>
    <x:row r="55" ht="31" customHeight="1">
      <x:c r="A55" s="12" t="n">
        <x:v>50</x:v>
      </x:c>
      <x:c r="B55" s="14" t="n">
        <x:v>46244.5</x:v>
      </x:c>
      <x:c r="C55" s="17" t="str">
        <x:v>SETORAN TUNAI KODE = 77</x:v>
      </x:c>
      <x:c r="D55" s="16" t="n">
        <x:v>50000000</x:v>
      </x:c>
      <x:c r="E55" s="16"/>
      <x:c r="F55" s="16" t="n">
        <x:v>143614242.32</x:v>
      </x:c>
      <x:c r="G55" s="16" t="n">
        <x:f>IF(D55="","",IF(OR(ISNUMBER(SEARCH("musik",J55)),RIGHT(TEXT(D55,"0"),2)="99"),0,IF(OR(ISNUMBER(SEARCH("eropa",J55)),ISNUMBER(SEARCH("e ropa",J55)),ISNUMBER(SEARCH("europa",J55)),ISNUMBER(SEARCH("europe",J55)),ISNUMBER(SEARCH("belanda",J55)),ISNUMBER(SEARCH("hagios international",J55)),ISNUMBER(SEARCH("hagios internationaal",J55)),ISNUMBER(SEARCH("hagios den haag",J55)),RIGHT(TEXT(D55,"0"),2)="77"),D55,0)))</x:f>
        <x:v>0</x:v>
      </x:c>
      <x:c r="H55" s="16" t="n">
        <x:f>IF(D55="","",IF(OR(G55&gt;0,I55&gt;0),0,D55))</x:f>
        <x:v>50000000</x:v>
      </x:c>
      <x:c r="I55" s="16" t="n">
        <x:f>IF(D55="","",IF(OR(ISNUMBER(SEARCH("musik",J55)),RIGHT(TEXT(D55,"0"),2)="99"),D55,0))</x:f>
        <x:v>0</x:v>
      </x:c>
      <x:c r="J55" s="17" t="str">
        <x:v>SETORAN TUNAI KODE = 77</x:v>
      </x:c>
    </x:row>
    <x:row r="56" ht="31" customHeight="1">
      <x:c r="A56" s="12" t="n">
        <x:v>51</x:v>
      </x:c>
      <x:c r="B56" s="14" t="n">
        <x:v>46244.5</x:v>
      </x:c>
      <x:c r="C56" s="17" t="str">
        <x:v>YULLYANTI</x:v>
      </x:c>
      <x:c r="D56" s="16" t="n">
        <x:v>500000</x:v>
      </x:c>
      <x:c r="E56" s="16"/>
      <x:c r="F56" s="16" t="n">
        <x:v>144114242.32</x:v>
      </x:c>
      <x:c r="G56" s="16" t="n">
        <x:f>IF(D56="","",IF(OR(ISNUMBER(SEARCH("musik",J56)),RIGHT(TEXT(D56,"0"),2)="99"),0,IF(OR(ISNUMBER(SEARCH("eropa",J56)),ISNUMBER(SEARCH("e ropa",J56)),ISNUMBER(SEARCH("europa",J56)),ISNUMBER(SEARCH("europe",J56)),ISNUMBER(SEARCH("belanda",J56)),ISNUMBER(SEARCH("hagios international",J56)),ISNUMBER(SEARCH("hagios internationaal",J56)),ISNUMBER(SEARCH("hagios den haag",J56)),RIGHT(TEXT(D56,"0"),2)="77"),D56,0)))</x:f>
        <x:v>0</x:v>
      </x:c>
      <x:c r="H56" s="16" t="n">
        <x:f>IF(D56="","",IF(OR(G56&gt;0,I56&gt;0),0,D56))</x:f>
        <x:v>500000</x:v>
      </x:c>
      <x:c r="I56" s="16" t="n">
        <x:f>IF(D56="","",IF(OR(ISNUMBER(SEARCH("musik",J56)),RIGHT(TEXT(D56,"0"),2)="99"),D56,0))</x:f>
        <x:v>0</x:v>
      </x:c>
      <x:c r="J56" s="17" t="str">
        <x:v>TRSF E-BANKING CR 1008/FTSCY/WS95011 500000.00 | YULLYANTI</x:v>
      </x:c>
    </x:row>
    <x:row r="57" ht="31" customHeight="1">
      <x:c r="A57" s="12" t="n">
        <x:v>52</x:v>
      </x:c>
      <x:c r="B57" s="14" t="n">
        <x:v>46244.5</x:v>
      </x:c>
      <x:c r="C57" s="17" t="str">
        <x:v>MOHZAI</x:v>
      </x:c>
      <x:c r="D57" s="16" t="n">
        <x:v>300077</x:v>
      </x:c>
      <x:c r="E57" s="16"/>
      <x:c r="F57" s="16" t="n">
        <x:v>144414319.32</x:v>
      </x:c>
      <x:c r="G57" s="16" t="n">
        <x:f>IF(D57="","",IF(OR(ISNUMBER(SEARCH("musik",J57)),RIGHT(TEXT(D57,"0"),2)="99"),0,IF(OR(ISNUMBER(SEARCH("eropa",J57)),ISNUMBER(SEARCH("e ropa",J57)),ISNUMBER(SEARCH("europa",J57)),ISNUMBER(SEARCH("europe",J57)),ISNUMBER(SEARCH("belanda",J57)),ISNUMBER(SEARCH("hagios international",J57)),ISNUMBER(SEARCH("hagios internationaal",J57)),ISNUMBER(SEARCH("hagios den haag",J57)),RIGHT(TEXT(D57,"0"),2)="77"),D57,0)))</x:f>
        <x:v>300077</x:v>
      </x:c>
      <x:c r="H57" s="16" t="n">
        <x:f>IF(D57="","",IF(OR(G57&gt;0,I57&gt;0),0,D57))</x:f>
        <x:v>0</x:v>
      </x:c>
      <x:c r="I57" s="16" t="n">
        <x:f>IF(D57="","",IF(OR(ISNUMBER(SEARCH("musik",J57)),RIGHT(TEXT(D57,"0"),2)="99"),D57,0))</x:f>
        <x:v>0</x:v>
      </x:c>
      <x:c r="J57" s="17" t="str">
        <x:v>BI-FAST CR TRANSFER DR 009 MOHZAI</x:v>
      </x:c>
    </x:row>
    <x:row r="58" ht="31" customHeight="1">
      <x:c r="A58" s="12" t="n">
        <x:v>53</x:v>
      </x:c>
      <x:c r="B58" s="14" t="n">
        <x:v>46244.5</x:v>
      </x:c>
      <x:c r="C58" s="17" t="str">
        <x:v>MOHZAI</x:v>
      </x:c>
      <x:c r="D58" s="16" t="n">
        <x:v>300000</x:v>
      </x:c>
      <x:c r="E58" s="16"/>
      <x:c r="F58" s="16" t="n">
        <x:v>144714319.32</x:v>
      </x:c>
      <x:c r="G58" s="16" t="n">
        <x:f>IF(D58="","",IF(OR(ISNUMBER(SEARCH("musik",J58)),RIGHT(TEXT(D58,"0"),2)="99"),0,IF(OR(ISNUMBER(SEARCH("eropa",J58)),ISNUMBER(SEARCH("e ropa",J58)),ISNUMBER(SEARCH("europa",J58)),ISNUMBER(SEARCH("europe",J58)),ISNUMBER(SEARCH("belanda",J58)),ISNUMBER(SEARCH("hagios international",J58)),ISNUMBER(SEARCH("hagios internationaal",J58)),ISNUMBER(SEARCH("hagios den haag",J58)),RIGHT(TEXT(D58,"0"),2)="77"),D58,0)))</x:f>
        <x:v>0</x:v>
      </x:c>
      <x:c r="H58" s="16" t="n">
        <x:f>IF(D58="","",IF(OR(G58&gt;0,I58&gt;0),0,D58))</x:f>
        <x:v>300000</x:v>
      </x:c>
      <x:c r="I58" s="16" t="n">
        <x:f>IF(D58="","",IF(OR(ISNUMBER(SEARCH("musik",J58)),RIGHT(TEXT(D58,"0"),2)="99"),D58,0))</x:f>
        <x:v>0</x:v>
      </x:c>
      <x:c r="J58" s="17" t="str">
        <x:v>BI-FAST CR TRANSFER DR 009 MOHZAI</x:v>
      </x:c>
    </x:row>
    <x:row r="59" ht="31" customHeight="1">
      <x:c r="A59" s="12" t="n">
        <x:v>54</x:v>
      </x:c>
      <x:c r="B59" s="14" t="n">
        <x:v>46245.5</x:v>
      </x:c>
      <x:c r="C59" s="17" t="str">
        <x:v>eropa DJONGGI DHARMA LUM</x:v>
      </x:c>
      <x:c r="D59" s="16" t="n">
        <x:v>50077</x:v>
      </x:c>
      <x:c r="E59" s="16"/>
      <x:c r="F59" s="16" t="n">
        <x:v>144764396.32</x:v>
      </x:c>
      <x:c r="G59" s="16" t="n">
        <x:f>IF(D59="","",IF(OR(ISNUMBER(SEARCH("musik",J59)),RIGHT(TEXT(D59,"0"),2)="99"),0,IF(OR(ISNUMBER(SEARCH("eropa",J59)),ISNUMBER(SEARCH("e ropa",J59)),ISNUMBER(SEARCH("europa",J59)),ISNUMBER(SEARCH("europe",J59)),ISNUMBER(SEARCH("belanda",J59)),ISNUMBER(SEARCH("hagios international",J59)),ISNUMBER(SEARCH("hagios internationaal",J59)),ISNUMBER(SEARCH("hagios den haag",J59)),RIGHT(TEXT(D59,"0"),2)="77"),D59,0)))</x:f>
        <x:v>50077</x:v>
      </x:c>
      <x:c r="H59" s="16" t="n">
        <x:f>IF(D59="","",IF(OR(G59&gt;0,I59&gt;0),0,D59))</x:f>
        <x:v>0</x:v>
      </x:c>
      <x:c r="I59" s="16" t="n">
        <x:f>IF(D59="","",IF(OR(ISNUMBER(SEARCH("musik",J59)),RIGHT(TEXT(D59,"0"),2)="99"),D59,0))</x:f>
        <x:v>0</x:v>
      </x:c>
      <x:c r="J59" s="17" t="str">
        <x:v>TRSF E-BANKING CR 1108/FTSCY/WS95031 50077.00 | eropa DJONGGI DHARMA LUM</x:v>
      </x:c>
    </x:row>
    <x:row r="60" ht="31" customHeight="1">
      <x:c r="A60" s="12" t="n">
        <x:v>55</x:v>
      </x:c>
      <x:c r="B60" s="14" t="n">
        <x:v>46245.5</x:v>
      </x:c>
      <x:c r="C60" s="17" t="str">
        <x:v>PEI FEN BETTY FONN</x:v>
      </x:c>
      <x:c r="D60" s="16" t="n">
        <x:v>60000</x:v>
      </x:c>
      <x:c r="E60" s="16"/>
      <x:c r="F60" s="16" t="n">
        <x:v>144824396.32</x:v>
      </x:c>
      <x:c r="G60" s="16" t="n">
        <x:f>IF(D60="","",IF(OR(ISNUMBER(SEARCH("musik",J60)),RIGHT(TEXT(D60,"0"),2)="99"),0,IF(OR(ISNUMBER(SEARCH("eropa",J60)),ISNUMBER(SEARCH("e ropa",J60)),ISNUMBER(SEARCH("europa",J60)),ISNUMBER(SEARCH("europe",J60)),ISNUMBER(SEARCH("belanda",J60)),ISNUMBER(SEARCH("hagios international",J60)),ISNUMBER(SEARCH("hagios internationaal",J60)),ISNUMBER(SEARCH("hagios den haag",J60)),RIGHT(TEXT(D60,"0"),2)="77"),D60,0)))</x:f>
        <x:v>0</x:v>
      </x:c>
      <x:c r="H60" s="16" t="n">
        <x:f>IF(D60="","",IF(OR(G60&gt;0,I60&gt;0),0,D60))</x:f>
        <x:v>60000</x:v>
      </x:c>
      <x:c r="I60" s="16" t="n">
        <x:f>IF(D60="","",IF(OR(ISNUMBER(SEARCH("musik",J60)),RIGHT(TEXT(D60,"0"),2)="99"),D60,0))</x:f>
        <x:v>0</x:v>
      </x:c>
      <x:c r="J60" s="17" t="str">
        <x:v>TRSF E-BANKING CR 1108/FTSCY/WS95271 60000.00 | PEI FEN BETTY FONN</x:v>
      </x:c>
    </x:row>
    <x:row r="61" ht="31" customHeight="1">
      <x:c r="A61" s="12" t="n">
        <x:v>56</x:v>
      </x:c>
      <x:c r="B61" s="14" t="n">
        <x:v>46245.5</x:v>
      </x:c>
      <x:c r="C61" s="17" t="str">
        <x:v>HERLINA HUTAJULU</x:v>
      </x:c>
      <x:c r="D61" s="16" t="n">
        <x:v>300077</x:v>
      </x:c>
      <x:c r="E61" s="16"/>
      <x:c r="F61" s="16" t="n">
        <x:v>145124473.32</x:v>
      </x:c>
      <x:c r="G61" s="16" t="n">
        <x:f>IF(D61="","",IF(OR(ISNUMBER(SEARCH("musik",J61)),RIGHT(TEXT(D61,"0"),2)="99"),0,IF(OR(ISNUMBER(SEARCH("eropa",J61)),ISNUMBER(SEARCH("e ropa",J61)),ISNUMBER(SEARCH("europa",J61)),ISNUMBER(SEARCH("europe",J61)),ISNUMBER(SEARCH("belanda",J61)),ISNUMBER(SEARCH("hagios international",J61)),ISNUMBER(SEARCH("hagios internationaal",J61)),ISNUMBER(SEARCH("hagios den haag",J61)),RIGHT(TEXT(D61,"0"),2)="77"),D61,0)))</x:f>
        <x:v>300077</x:v>
      </x:c>
      <x:c r="H61" s="16" t="n">
        <x:f>IF(D61="","",IF(OR(G61&gt;0,I61&gt;0),0,D61))</x:f>
        <x:v>0</x:v>
      </x:c>
      <x:c r="I61" s="16" t="n">
        <x:f>IF(D61="","",IF(OR(ISNUMBER(SEARCH("musik",J61)),RIGHT(TEXT(D61,"0"),2)="99"),D61,0))</x:f>
        <x:v>0</x:v>
      </x:c>
      <x:c r="J61" s="17" t="str">
        <x:v>BI-FAST CR TRANSFER DR 008 HERLINA HUTAJULU</x:v>
      </x:c>
    </x:row>
    <x:row r="62" ht="31" customHeight="1">
      <x:c r="A62" s="12" t="n">
        <x:v>57</x:v>
      </x:c>
      <x:c r="B62" s="14" t="n">
        <x:v>46245.5</x:v>
      </x:c>
      <x:c r="C62" s="17" t="str">
        <x:v>DAME MARIA SIBARAN</x:v>
      </x:c>
      <x:c r="D62" s="16" t="n">
        <x:v>100000</x:v>
      </x:c>
      <x:c r="E62" s="16"/>
      <x:c r="F62" s="16" t="n">
        <x:v>145224473.32</x:v>
      </x:c>
      <x:c r="G62" s="16" t="n">
        <x:f>IF(D62="","",IF(OR(ISNUMBER(SEARCH("musik",J62)),RIGHT(TEXT(D62,"0"),2)="99"),0,IF(OR(ISNUMBER(SEARCH("eropa",J62)),ISNUMBER(SEARCH("e ropa",J62)),ISNUMBER(SEARCH("europa",J62)),ISNUMBER(SEARCH("europe",J62)),ISNUMBER(SEARCH("belanda",J62)),ISNUMBER(SEARCH("hagios international",J62)),ISNUMBER(SEARCH("hagios internationaal",J62)),ISNUMBER(SEARCH("hagios den haag",J62)),RIGHT(TEXT(D62,"0"),2)="77"),D62,0)))</x:f>
        <x:v>0</x:v>
      </x:c>
      <x:c r="H62" s="16" t="n">
        <x:f>IF(D62="","",IF(OR(G62&gt;0,I62&gt;0),0,D62))</x:f>
        <x:v>100000</x:v>
      </x:c>
      <x:c r="I62" s="16" t="n">
        <x:f>IF(D62="","",IF(OR(ISNUMBER(SEARCH("musik",J62)),RIGHT(TEXT(D62,"0"),2)="99"),D62,0))</x:f>
        <x:v>0</x:v>
      </x:c>
      <x:c r="J62" s="17" t="str">
        <x:v>BI-FAST CR TRANSFER DR 002 DAME MARIA SIBARAN</x:v>
      </x:c>
    </x:row>
    <x:row r="63" ht="31" customHeight="1">
      <x:c r="A63" s="12" t="n">
        <x:v>58</x:v>
      </x:c>
      <x:c r="B63" s="14" t="n">
        <x:v>46246.5</x:v>
      </x:c>
      <x:c r="C63" s="17" t="str">
        <x:v>BAMBANG SURATNO P</x:v>
      </x:c>
      <x:c r="D63" s="16" t="n">
        <x:v>100077</x:v>
      </x:c>
      <x:c r="E63" s="16"/>
      <x:c r="F63" s="16" t="n">
        <x:v>145324550.32</x:v>
      </x:c>
      <x:c r="G63" s="16" t="n">
        <x:f>IF(D63="","",IF(OR(ISNUMBER(SEARCH("musik",J63)),RIGHT(TEXT(D63,"0"),2)="99"),0,IF(OR(ISNUMBER(SEARCH("eropa",J63)),ISNUMBER(SEARCH("e ropa",J63)),ISNUMBER(SEARCH("europa",J63)),ISNUMBER(SEARCH("europe",J63)),ISNUMBER(SEARCH("belanda",J63)),ISNUMBER(SEARCH("hagios international",J63)),ISNUMBER(SEARCH("hagios internationaal",J63)),ISNUMBER(SEARCH("hagios den haag",J63)),RIGHT(TEXT(D63,"0"),2)="77"),D63,0)))</x:f>
        <x:v>100077</x:v>
      </x:c>
      <x:c r="H63" s="16" t="n">
        <x:f>IF(D63="","",IF(OR(G63&gt;0,I63&gt;0),0,D63))</x:f>
        <x:v>0</x:v>
      </x:c>
      <x:c r="I63" s="16" t="n">
        <x:f>IF(D63="","",IF(OR(ISNUMBER(SEARCH("musik",J63)),RIGHT(TEXT(D63,"0"),2)="99"),D63,0))</x:f>
        <x:v>0</x:v>
      </x:c>
      <x:c r="J63" s="17" t="str">
        <x:v>TRSF E-BANKING CR 1108/FTSCY/WS95031 100077.00 | BAMBANG SURATNO P</x:v>
      </x:c>
    </x:row>
    <x:row r="64" ht="31" customHeight="1">
      <x:c r="A64" s="12" t="n">
        <x:v>59</x:v>
      </x:c>
      <x:c r="B64" s="14" t="n">
        <x:v>46246.5</x:v>
      </x:c>
      <x:c r="C64" s="17" t="str">
        <x:v>Project Eropa ARDIANTO MULIAWAN</x:v>
      </x:c>
      <x:c r="D64" s="16" t="n">
        <x:v>200077</x:v>
      </x:c>
      <x:c r="E64" s="16"/>
      <x:c r="F64" s="16" t="n">
        <x:v>145524627.32</x:v>
      </x:c>
      <x:c r="G64" s="16" t="n">
        <x:f>IF(D64="","",IF(OR(ISNUMBER(SEARCH("musik",J64)),RIGHT(TEXT(D64,"0"),2)="99"),0,IF(OR(ISNUMBER(SEARCH("eropa",J64)),ISNUMBER(SEARCH("e ropa",J64)),ISNUMBER(SEARCH("europa",J64)),ISNUMBER(SEARCH("europe",J64)),ISNUMBER(SEARCH("belanda",J64)),ISNUMBER(SEARCH("hagios international",J64)),ISNUMBER(SEARCH("hagios internationaal",J64)),ISNUMBER(SEARCH("hagios den haag",J64)),RIGHT(TEXT(D64,"0"),2)="77"),D64,0)))</x:f>
        <x:v>200077</x:v>
      </x:c>
      <x:c r="H64" s="16" t="n">
        <x:f>IF(D64="","",IF(OR(G64&gt;0,I64&gt;0),0,D64))</x:f>
        <x:v>0</x:v>
      </x:c>
      <x:c r="I64" s="16" t="n">
        <x:f>IF(D64="","",IF(OR(ISNUMBER(SEARCH("musik",J64)),RIGHT(TEXT(D64,"0"),2)="99"),D64,0))</x:f>
        <x:v>0</x:v>
      </x:c>
      <x:c r="J64" s="17" t="str">
        <x:v>TRSF E-BANKING CR 1208/FTSCY/WS95031 200077.00 | Project Eropa ARDIANTO MULIAWAN</x:v>
      </x:c>
    </x:row>
    <x:row r="65" ht="31" customHeight="1">
      <x:c r="A65" s="12" t="n">
        <x:v>60</x:v>
      </x:c>
      <x:c r="B65" s="14" t="n">
        <x:v>46246.5</x:v>
      </x:c>
      <x:c r="C65" s="17" t="str">
        <x:v>HENRY ROMPIS</x:v>
      </x:c>
      <x:c r="D65" s="16" t="n">
        <x:v>10000</x:v>
      </x:c>
      <x:c r="E65" s="16"/>
      <x:c r="F65" s="16" t="n">
        <x:v>145534627.32</x:v>
      </x:c>
      <x:c r="G65" s="16" t="n">
        <x:f>IF(D65="","",IF(OR(ISNUMBER(SEARCH("musik",J65)),RIGHT(TEXT(D65,"0"),2)="99"),0,IF(OR(ISNUMBER(SEARCH("eropa",J65)),ISNUMBER(SEARCH("e ropa",J65)),ISNUMBER(SEARCH("europa",J65)),ISNUMBER(SEARCH("europe",J65)),ISNUMBER(SEARCH("belanda",J65)),ISNUMBER(SEARCH("hagios international",J65)),ISNUMBER(SEARCH("hagios internationaal",J65)),ISNUMBER(SEARCH("hagios den haag",J65)),RIGHT(TEXT(D65,"0"),2)="77"),D65,0)))</x:f>
        <x:v>0</x:v>
      </x:c>
      <x:c r="H65" s="16" t="n">
        <x:f>IF(D65="","",IF(OR(G65&gt;0,I65&gt;0),0,D65))</x:f>
        <x:v>10000</x:v>
      </x:c>
      <x:c r="I65" s="16" t="n">
        <x:f>IF(D65="","",IF(OR(ISNUMBER(SEARCH("musik",J65)),RIGHT(TEXT(D65,"0"),2)="99"),D65,0))</x:f>
        <x:v>0</x:v>
      </x:c>
      <x:c r="J65" s="17" t="str">
        <x:v>TRSF E-BANKING CR 1208/FTSCY/WS95031 10000.00 | HENRY ROMPIS</x:v>
      </x:c>
    </x:row>
    <x:row r="66" ht="31" customHeight="1">
      <x:c r="A66" s="12" t="n">
        <x:v>61</x:v>
      </x:c>
      <x:c r="B66" s="14" t="n">
        <x:v>46246.5</x:v>
      </x:c>
      <x:c r="C66" s="17" t="str">
        <x:v>LIDYA WIDJAJA</x:v>
      </x:c>
      <x:c r="D66" s="16" t="n">
        <x:v>100000</x:v>
      </x:c>
      <x:c r="E66" s="16"/>
      <x:c r="F66" s="16" t="n">
        <x:v>145634627.32</x:v>
      </x:c>
      <x:c r="G66" s="16" t="n">
        <x:f>IF(D66="","",IF(OR(ISNUMBER(SEARCH("musik",J66)),RIGHT(TEXT(D66,"0"),2)="99"),0,IF(OR(ISNUMBER(SEARCH("eropa",J66)),ISNUMBER(SEARCH("e ropa",J66)),ISNUMBER(SEARCH("europa",J66)),ISNUMBER(SEARCH("europe",J66)),ISNUMBER(SEARCH("belanda",J66)),ISNUMBER(SEARCH("hagios international",J66)),ISNUMBER(SEARCH("hagios internationaal",J66)),ISNUMBER(SEARCH("hagios den haag",J66)),RIGHT(TEXT(D66,"0"),2)="77"),D66,0)))</x:f>
        <x:v>0</x:v>
      </x:c>
      <x:c r="H66" s="16" t="n">
        <x:f>IF(D66="","",IF(OR(G66&gt;0,I66&gt;0),0,D66))</x:f>
        <x:v>100000</x:v>
      </x:c>
      <x:c r="I66" s="16" t="n">
        <x:f>IF(D66="","",IF(OR(ISNUMBER(SEARCH("musik",J66)),RIGHT(TEXT(D66,"0"),2)="99"),D66,0))</x:f>
        <x:v>0</x:v>
      </x:c>
      <x:c r="J66" s="17" t="str">
        <x:v>TRSF E-BANKING CR 1208/FTSCY/WS95031 100000.00 | LIDYA WIDJAJA</x:v>
      </x:c>
    </x:row>
    <x:row r="67" ht="31" customHeight="1">
      <x:c r="A67" s="12" t="n">
        <x:v>62</x:v>
      </x:c>
      <x:c r="B67" s="14" t="n">
        <x:v>46247.5</x:v>
      </x:c>
      <x:c r="C67" s="17" t="str">
        <x:v>gayusk dari Serang GAYUS KUSTIAWAN</x:v>
      </x:c>
      <x:c r="D67" s="16" t="n">
        <x:v>10000</x:v>
      </x:c>
      <x:c r="E67" s="16"/>
      <x:c r="F67" s="16" t="n">
        <x:v>145644627.32</x:v>
      </x:c>
      <x:c r="G67" s="16" t="n">
        <x:f>IF(D67="","",IF(OR(ISNUMBER(SEARCH("musik",J67)),RIGHT(TEXT(D67,"0"),2)="99"),0,IF(OR(ISNUMBER(SEARCH("eropa",J67)),ISNUMBER(SEARCH("e ropa",J67)),ISNUMBER(SEARCH("europa",J67)),ISNUMBER(SEARCH("europe",J67)),ISNUMBER(SEARCH("belanda",J67)),ISNUMBER(SEARCH("hagios international",J67)),ISNUMBER(SEARCH("hagios internationaal",J67)),ISNUMBER(SEARCH("hagios den haag",J67)),RIGHT(TEXT(D67,"0"),2)="77"),D67,0)))</x:f>
        <x:v>0</x:v>
      </x:c>
      <x:c r="H67" s="16" t="n">
        <x:f>IF(D67="","",IF(OR(G67&gt;0,I67&gt;0),0,D67))</x:f>
        <x:v>10000</x:v>
      </x:c>
      <x:c r="I67" s="16" t="n">
        <x:f>IF(D67="","",IF(OR(ISNUMBER(SEARCH("musik",J67)),RIGHT(TEXT(D67,"0"),2)="99"),D67,0))</x:f>
        <x:v>0</x:v>
      </x:c>
      <x:c r="J67" s="17" t="str">
        <x:v>TRSF E-BANKING CR 1208/FTSCY/WS95271 10000.00 | gayusk dari Serang GAYUS KUSTIAWAN</x:v>
      </x:c>
    </x:row>
    <x:row r="68" ht="31" customHeight="1">
      <x:c r="A68" s="12" t="n">
        <x:v>63</x:v>
      </x:c>
      <x:c r="B68" s="14" t="n">
        <x:v>46247.5</x:v>
      </x:c>
      <x:c r="C68" s="17" t="str">
        <x:v>PEI FEN BETTY FONN</x:v>
      </x:c>
      <x:c r="D68" s="16" t="n">
        <x:v>175000</x:v>
      </x:c>
      <x:c r="E68" s="16"/>
      <x:c r="F68" s="16" t="n">
        <x:v>145819627.32</x:v>
      </x:c>
      <x:c r="G68" s="16" t="n">
        <x:f>IF(D68="","",IF(OR(ISNUMBER(SEARCH("musik",J68)),RIGHT(TEXT(D68,"0"),2)="99"),0,IF(OR(ISNUMBER(SEARCH("eropa",J68)),ISNUMBER(SEARCH("e ropa",J68)),ISNUMBER(SEARCH("europa",J68)),ISNUMBER(SEARCH("europe",J68)),ISNUMBER(SEARCH("belanda",J68)),ISNUMBER(SEARCH("hagios international",J68)),ISNUMBER(SEARCH("hagios internationaal",J68)),ISNUMBER(SEARCH("hagios den haag",J68)),RIGHT(TEXT(D68,"0"),2)="77"),D68,0)))</x:f>
        <x:v>0</x:v>
      </x:c>
      <x:c r="H68" s="16" t="n">
        <x:f>IF(D68="","",IF(OR(G68&gt;0,I68&gt;0),0,D68))</x:f>
        <x:v>175000</x:v>
      </x:c>
      <x:c r="I68" s="16" t="n">
        <x:f>IF(D68="","",IF(OR(ISNUMBER(SEARCH("musik",J68)),RIGHT(TEXT(D68,"0"),2)="99"),D68,0))</x:f>
        <x:v>0</x:v>
      </x:c>
      <x:c r="J68" s="17" t="str">
        <x:v>TRSF E-BANKING CR 1308/FTSCY/WS95271 175000.00 | PEI FEN BETTY FONN</x:v>
      </x:c>
    </x:row>
    <x:row r="69" ht="31" customHeight="1">
      <x:c r="A69" s="12" t="n">
        <x:v>64</x:v>
      </x:c>
      <x:c r="B69" s="14" t="n">
        <x:v>46247.5</x:v>
      </x:c>
      <x:c r="C69" s="17" t="str">
        <x:v>Marturia Indonesia FLORENS DEBORA PAT</x:v>
      </x:c>
      <x:c r="D69" s="16" t="n">
        <x:v>200000</x:v>
      </x:c>
      <x:c r="E69" s="16"/>
      <x:c r="F69" s="16" t="n">
        <x:v>146019627.32</x:v>
      </x:c>
      <x:c r="G69" s="16" t="n">
        <x:f>IF(D69="","",IF(OR(ISNUMBER(SEARCH("musik",J69)),RIGHT(TEXT(D69,"0"),2)="99"),0,IF(OR(ISNUMBER(SEARCH("eropa",J69)),ISNUMBER(SEARCH("e ropa",J69)),ISNUMBER(SEARCH("europa",J69)),ISNUMBER(SEARCH("europe",J69)),ISNUMBER(SEARCH("belanda",J69)),ISNUMBER(SEARCH("hagios international",J69)),ISNUMBER(SEARCH("hagios internationaal",J69)),ISNUMBER(SEARCH("hagios den haag",J69)),RIGHT(TEXT(D69,"0"),2)="77"),D69,0)))</x:f>
        <x:v>0</x:v>
      </x:c>
      <x:c r="H69" s="16" t="n">
        <x:f>IF(D69="","",IF(OR(G69&gt;0,I69&gt;0),0,D69))</x:f>
        <x:v>200000</x:v>
      </x:c>
      <x:c r="I69" s="16" t="n">
        <x:f>IF(D69="","",IF(OR(ISNUMBER(SEARCH("musik",J69)),RIGHT(TEXT(D69,"0"),2)="99"),D69,0))</x:f>
        <x:v>0</x:v>
      </x:c>
      <x:c r="J69" s="17" t="str">
        <x:v>TRSF E-BANKING CR 1308/FTSCY/WS95031 200000.00 | Marturia Indonesia FLORENS DEBORA PAT</x:v>
      </x:c>
    </x:row>
    <x:row r="70" ht="31" customHeight="1">
      <x:c r="A70" s="12" t="n">
        <x:v>65</x:v>
      </x:c>
      <x:c r="B70" s="14" t="n">
        <x:v>46247.5</x:v>
      </x:c>
      <x:c r="C70" s="17" t="str">
        <x:v>Marturia Eropa FLORENS DEBORA PAT</x:v>
      </x:c>
      <x:c r="D70" s="16" t="n">
        <x:v>300000</x:v>
      </x:c>
      <x:c r="E70" s="16"/>
      <x:c r="F70" s="16" t="n">
        <x:v>146319627.32</x:v>
      </x:c>
      <x:c r="G70" s="16" t="n">
        <x:f>IF(D70="","",IF(OR(ISNUMBER(SEARCH("musik",J70)),RIGHT(TEXT(D70,"0"),2)="99"),0,IF(OR(ISNUMBER(SEARCH("eropa",J70)),ISNUMBER(SEARCH("e ropa",J70)),ISNUMBER(SEARCH("europa",J70)),ISNUMBER(SEARCH("europe",J70)),ISNUMBER(SEARCH("belanda",J70)),ISNUMBER(SEARCH("hagios international",J70)),ISNUMBER(SEARCH("hagios internationaal",J70)),ISNUMBER(SEARCH("hagios den haag",J70)),RIGHT(TEXT(D70,"0"),2)="77"),D70,0)))</x:f>
        <x:v>300000</x:v>
      </x:c>
      <x:c r="H70" s="16" t="n">
        <x:f>IF(D70="","",IF(OR(G70&gt;0,I70&gt;0),0,D70))</x:f>
        <x:v>0</x:v>
      </x:c>
      <x:c r="I70" s="16" t="n">
        <x:f>IF(D70="","",IF(OR(ISNUMBER(SEARCH("musik",J70)),RIGHT(TEXT(D70,"0"),2)="99"),D70,0))</x:f>
        <x:v>0</x:v>
      </x:c>
      <x:c r="J70" s="17" t="str">
        <x:v>TRSF E-BANKING CR 1308/FTSCY/WS95031 300000.00 | Marturia Eropa FLORENS DEBORA PAT</x:v>
      </x:c>
    </x:row>
    <x:row r="71" ht="31" customHeight="1">
      <x:c r="A71" s="12" t="n">
        <x:v>66</x:v>
      </x:c>
      <x:c r="B71" s="14" t="n">
        <x:v>46247.5</x:v>
      </x:c>
      <x:c r="C71" s="17" t="str">
        <x:v>Marturia Indonesia FLORENS DEBORA PAT</x:v>
      </x:c>
      <x:c r="D71" s="16" t="n">
        <x:v>100000</x:v>
      </x:c>
      <x:c r="E71" s="16"/>
      <x:c r="F71" s="16" t="n">
        <x:v>146419627.32</x:v>
      </x:c>
      <x:c r="G71" s="16" t="n">
        <x:f>IF(D71="","",IF(OR(ISNUMBER(SEARCH("musik",J71)),RIGHT(TEXT(D71,"0"),2)="99"),0,IF(OR(ISNUMBER(SEARCH("eropa",J71)),ISNUMBER(SEARCH("e ropa",J71)),ISNUMBER(SEARCH("europa",J71)),ISNUMBER(SEARCH("europe",J71)),ISNUMBER(SEARCH("belanda",J71)),ISNUMBER(SEARCH("hagios international",J71)),ISNUMBER(SEARCH("hagios internationaal",J71)),ISNUMBER(SEARCH("hagios den haag",J71)),RIGHT(TEXT(D71,"0"),2)="77"),D71,0)))</x:f>
        <x:v>0</x:v>
      </x:c>
      <x:c r="H71" s="16" t="n">
        <x:f>IF(D71="","",IF(OR(G71&gt;0,I71&gt;0),0,D71))</x:f>
        <x:v>100000</x:v>
      </x:c>
      <x:c r="I71" s="16" t="n">
        <x:f>IF(D71="","",IF(OR(ISNUMBER(SEARCH("musik",J71)),RIGHT(TEXT(D71,"0"),2)="99"),D71,0))</x:f>
        <x:v>0</x:v>
      </x:c>
      <x:c r="J71" s="17" t="str">
        <x:v>TRSF E-BANKING CR 1308/FTSCY/WS95031 100000.00 | Marturia Indonesia FLORENS DEBORA PAT</x:v>
      </x:c>
    </x:row>
    <x:row r="72" ht="31" customHeight="1">
      <x:c r="A72" s="12" t="n">
        <x:v>67</x:v>
      </x:c>
      <x:c r="B72" s="14" t="n">
        <x:v>46248.5</x:v>
      </x:c>
      <x:c r="C72" s="17" t="str">
        <x:v>NOVITA E SUMAIKU</x:v>
      </x:c>
      <x:c r="D72" s="16" t="n">
        <x:v>100000</x:v>
      </x:c>
      <x:c r="E72" s="16"/>
      <x:c r="F72" s="16" t="n">
        <x:v>146519627.32</x:v>
      </x:c>
      <x:c r="G72" s="16" t="n">
        <x:f>IF(D72="","",IF(OR(ISNUMBER(SEARCH("musik",J72)),RIGHT(TEXT(D72,"0"),2)="99"),0,IF(OR(ISNUMBER(SEARCH("eropa",J72)),ISNUMBER(SEARCH("e ropa",J72)),ISNUMBER(SEARCH("europa",J72)),ISNUMBER(SEARCH("europe",J72)),ISNUMBER(SEARCH("belanda",J72)),ISNUMBER(SEARCH("hagios international",J72)),ISNUMBER(SEARCH("hagios internationaal",J72)),ISNUMBER(SEARCH("hagios den haag",J72)),RIGHT(TEXT(D72,"0"),2)="77"),D72,0)))</x:f>
        <x:v>0</x:v>
      </x:c>
      <x:c r="H72" s="16" t="n">
        <x:f>IF(D72="","",IF(OR(G72&gt;0,I72&gt;0),0,D72))</x:f>
        <x:v>100000</x:v>
      </x:c>
      <x:c r="I72" s="16" t="n">
        <x:f>IF(D72="","",IF(OR(ISNUMBER(SEARCH("musik",J72)),RIGHT(TEXT(D72,"0"),2)="99"),D72,0))</x:f>
        <x:v>0</x:v>
      </x:c>
      <x:c r="J72" s="17" t="str">
        <x:v>TRSF E-BANKING CR 1408/FTSCY/WS95031 100000.00 | NOVITA E SUMAIKU</x:v>
      </x:c>
    </x:row>
    <x:row r="73" ht="31" customHeight="1">
      <x:c r="A73" s="12" t="n">
        <x:v>68</x:v>
      </x:c>
      <x:c r="B73" s="14" t="n">
        <x:v>46248.5</x:v>
      </x:c>
      <x:c r="C73" s="17" t="str">
        <x:v>ANDARIAS SIAHAYA</x:v>
      </x:c>
      <x:c r="D73" s="16" t="n">
        <x:v>200000</x:v>
      </x:c>
      <x:c r="E73" s="16"/>
      <x:c r="F73" s="16" t="n">
        <x:v>146719627.32</x:v>
      </x:c>
      <x:c r="G73" s="16" t="n">
        <x:f>IF(D73="","",IF(OR(ISNUMBER(SEARCH("musik",J73)),RIGHT(TEXT(D73,"0"),2)="99"),0,IF(OR(ISNUMBER(SEARCH("eropa",J73)),ISNUMBER(SEARCH("e ropa",J73)),ISNUMBER(SEARCH("europa",J73)),ISNUMBER(SEARCH("europe",J73)),ISNUMBER(SEARCH("belanda",J73)),ISNUMBER(SEARCH("hagios international",J73)),ISNUMBER(SEARCH("hagios internationaal",J73)),ISNUMBER(SEARCH("hagios den haag",J73)),RIGHT(TEXT(D73,"0"),2)="77"),D73,0)))</x:f>
        <x:v>0</x:v>
      </x:c>
      <x:c r="H73" s="16" t="n">
        <x:f>IF(D73="","",IF(OR(G73&gt;0,I73&gt;0),0,D73))</x:f>
        <x:v>200000</x:v>
      </x:c>
      <x:c r="I73" s="16" t="n">
        <x:f>IF(D73="","",IF(OR(ISNUMBER(SEARCH("musik",J73)),RIGHT(TEXT(D73,"0"),2)="99"),D73,0))</x:f>
        <x:v>0</x:v>
      </x:c>
      <x:c r="J73" s="17" t="str">
        <x:v>BI-FAST CR TRANSFER DR 002 ANDARIAS SIAHAYA</x:v>
      </x:c>
    </x:row>
    <x:row r="74" ht="31" customHeight="1">
      <x:c r="A74" s="12" t="n">
        <x:v>69</x:v>
      </x:c>
      <x:c r="B74" s="14" t="n">
        <x:v>46248.5</x:v>
      </x:c>
      <x:c r="C74" s="17" t="str">
        <x:v>HAGIOS INTERNATION</x:v>
      </x:c>
      <x:c r="D74" s="16"/>
      <x:c r="E74" s="16" t="n">
        <x:v>51532975</x:v>
      </x:c>
      <x:c r="F74" s="16" t="n">
        <x:v>95186652.32</x:v>
      </x:c>
      <x:c r="G74" s="16" t="str">
        <x:f>IF(D74="","",IF(OR(ISNUMBER(SEARCH("musik",J74)),RIGHT(TEXT(D74,"0"),2)="99"),0,IF(OR(ISNUMBER(SEARCH("eropa",J74)),ISNUMBER(SEARCH("e ropa",J74)),ISNUMBER(SEARCH("europa",J74)),ISNUMBER(SEARCH("europe",J74)),ISNUMBER(SEARCH("belanda",J74)),ISNUMBER(SEARCH("hagios international",J74)),ISNUMBER(SEARCH("hagios internationaal",J74)),ISNUMBER(SEARCH("hagios den haag",J74)),RIGHT(TEXT(D74,"0"),2)="77"),D74,0)))</x:f>
      </x:c>
      <x:c r="H74" s="16" t="str">
        <x:f>IF(D74="","",IF(OR(G74&gt;0,I74&gt;0),0,D74))</x:f>
      </x:c>
      <x:c r="I74" s="16" t="str">
        <x:f>IF(D74="","",IF(OR(ISNUMBER(SEARCH("musik",J74)),RIGHT(TEXT(D74,"0"),2)="99"),D74,0))</x:f>
      </x:c>
      <x:c r="J74" s="17" t="str">
        <x:v>TRSF E-BANKING DB 0814/FTORT/YZHQK TRANSFER OR VIA IB | ING BANK N.V. EUR 2500.00 | HAGIOS INTERNATION</x:v>
      </x:c>
    </x:row>
    <x:row r="75" ht="31" customHeight="1">
      <x:c r="A75" s="12" t="n">
        <x:v>70</x:v>
      </x:c>
      <x:c r="B75" s="14" t="n">
        <x:v>46248.5</x:v>
      </x:c>
      <x:c r="C75" s="17" t="str">
        <x:v>HAGIOS INTERNATIONAAL / BANK</x:v>
      </x:c>
      <x:c r="D75" s="16"/>
      <x:c r="E75" s="16" t="n">
        <x:v>35000</x:v>
      </x:c>
      <x:c r="F75" s="16" t="n">
        <x:v>95151652.32</x:v>
      </x:c>
      <x:c r="G75" s="16" t="str">
        <x:f>IF(D75="","",IF(OR(ISNUMBER(SEARCH("musik",J75)),RIGHT(TEXT(D75,"0"),2)="99"),0,IF(OR(ISNUMBER(SEARCH("eropa",J75)),ISNUMBER(SEARCH("e ropa",J75)),ISNUMBER(SEARCH("europa",J75)),ISNUMBER(SEARCH("europe",J75)),ISNUMBER(SEARCH("belanda",J75)),ISNUMBER(SEARCH("hagios international",J75)),ISNUMBER(SEARCH("hagios internationaal",J75)),ISNUMBER(SEARCH("hagios den haag",J75)),RIGHT(TEXT(D75,"0"),2)="77"),D75,0)))</x:f>
      </x:c>
      <x:c r="H75" s="16" t="str">
        <x:f>IF(D75="","",IF(OR(G75&gt;0,I75&gt;0),0,D75))</x:f>
      </x:c>
      <x:c r="I75" s="16" t="str">
        <x:f>IF(D75="","",IF(OR(ISNUMBER(SEARCH("musik",J75)),RIGHT(TEXT(D75,"0"),2)="99"),D75,0))</x:f>
      </x:c>
      <x:c r="J75" s="17" t="str">
        <x:v>BA JASA E-BANKING 0814/FTORF/YZHQK FEE TELEX OR | ING BANK N.V. HAGIOS INTERNATION</x:v>
      </x:c>
    </x:row>
    <x:row r="76" ht="31" customHeight="1">
      <x:c r="A76" s="12" t="n">
        <x:v>71</x:v>
      </x:c>
      <x:c r="B76" s="14" t="n">
        <x:v>46248.5</x:v>
      </x:c>
      <x:c r="C76" s="17" t="str">
        <x:v>HAGIOS INTERNATIONAAL / BANK</x:v>
      </x:c>
      <x:c r="D76" s="16"/>
      <x:c r="E76" s="16" t="n">
        <x:v>618396</x:v>
      </x:c>
      <x:c r="F76" s="16" t="n">
        <x:v>94533256.32</x:v>
      </x:c>
      <x:c r="G76" s="16" t="str">
        <x:f>IF(D76="","",IF(OR(ISNUMBER(SEARCH("musik",J76)),RIGHT(TEXT(D76,"0"),2)="99"),0,IF(OR(ISNUMBER(SEARCH("eropa",J76)),ISNUMBER(SEARCH("e ropa",J76)),ISNUMBER(SEARCH("europa",J76)),ISNUMBER(SEARCH("europe",J76)),ISNUMBER(SEARCH("belanda",J76)),ISNUMBER(SEARCH("hagios international",J76)),ISNUMBER(SEARCH("hagios internationaal",J76)),ISNUMBER(SEARCH("hagios den haag",J76)),RIGHT(TEXT(D76,"0"),2)="77"),D76,0)))</x:f>
      </x:c>
      <x:c r="H76" s="16" t="str">
        <x:f>IF(D76="","",IF(OR(G76&gt;0,I76&gt;0),0,D76))</x:f>
      </x:c>
      <x:c r="I76" s="16" t="str">
        <x:f>IF(D76="","",IF(OR(ISNUMBER(SEARCH("musik",J76)),RIGHT(TEXT(D76,"0"),2)="99"),D76,0))</x:f>
      </x:c>
      <x:c r="J76" s="17" t="str">
        <x:v>BA JASA E-BANKING 0814/FTORF/YZHQK FEE FULL AMT OR | ING BANK N.V. HAGIOS INTERNATION</x:v>
      </x:c>
    </x:row>
    <x:row r="77" ht="31" customHeight="1">
      <x:c r="A77" s="12" t="n">
        <x:v>72</x:v>
      </x:c>
      <x:c r="B77" s="14" t="n">
        <x:v>46248.5</x:v>
      </x:c>
      <x:c r="C77" s="17" t="str">
        <x:v>HAGIOS INTERNATIONAAL / BANK</x:v>
      </x:c>
      <x:c r="D77" s="16"/>
      <x:c r="E77" s="16" t="n">
        <x:v>30000</x:v>
      </x:c>
      <x:c r="F77" s="16" t="n">
        <x:v>94503256.32</x:v>
      </x:c>
      <x:c r="G77" s="16" t="str">
        <x:f>IF(D77="","",IF(OR(ISNUMBER(SEARCH("musik",J77)),RIGHT(TEXT(D77,"0"),2)="99"),0,IF(OR(ISNUMBER(SEARCH("eropa",J77)),ISNUMBER(SEARCH("e ropa",J77)),ISNUMBER(SEARCH("europa",J77)),ISNUMBER(SEARCH("europe",J77)),ISNUMBER(SEARCH("belanda",J77)),ISNUMBER(SEARCH("hagios international",J77)),ISNUMBER(SEARCH("hagios internationaal",J77)),ISNUMBER(SEARCH("hagios den haag",J77)),RIGHT(TEXT(D77,"0"),2)="77"),D77,0)))</x:f>
      </x:c>
      <x:c r="H77" s="16" t="str">
        <x:f>IF(D77="","",IF(OR(G77&gt;0,I77&gt;0),0,D77))</x:f>
      </x:c>
      <x:c r="I77" s="16" t="str">
        <x:f>IF(D77="","",IF(OR(ISNUMBER(SEARCH("musik",J77)),RIGHT(TEXT(D77,"0"),2)="99"),D77,0))</x:f>
      </x:c>
      <x:c r="J77" s="17" t="str">
        <x:v>BA JASA E-BANKING 0814/FTORF/YZHQK FEE VALUE TDY OR | ING BANK N.V. HAGIOS INTERNATION</x:v>
      </x:c>
    </x:row>
    <x:row r="78" ht="31" customHeight="1">
      <x:c r="A78" s="12" t="n">
        <x:v>73</x:v>
      </x:c>
      <x:c r="B78" s="14" t="n">
        <x:v>46250.5</x:v>
      </x:c>
      <x:c r="C78" s="17" t="str">
        <x:v>YUWONO WIDIGDO</x:v>
      </x:c>
      <x:c r="D78" s="16" t="n">
        <x:v>100000</x:v>
      </x:c>
      <x:c r="E78" s="16"/>
      <x:c r="F78" s="16" t="n">
        <x:v>94603256.32</x:v>
      </x:c>
      <x:c r="G78" s="16" t="n">
        <x:f>IF(D78="","",IF(OR(ISNUMBER(SEARCH("musik",J78)),RIGHT(TEXT(D78,"0"),2)="99"),0,IF(OR(ISNUMBER(SEARCH("eropa",J78)),ISNUMBER(SEARCH("e ropa",J78)),ISNUMBER(SEARCH("europa",J78)),ISNUMBER(SEARCH("europe",J78)),ISNUMBER(SEARCH("belanda",J78)),ISNUMBER(SEARCH("hagios international",J78)),ISNUMBER(SEARCH("hagios internationaal",J78)),ISNUMBER(SEARCH("hagios den haag",J78)),RIGHT(TEXT(D78,"0"),2)="77"),D78,0)))</x:f>
        <x:v>0</x:v>
      </x:c>
      <x:c r="H78" s="16" t="n">
        <x:f>IF(D78="","",IF(OR(G78&gt;0,I78&gt;0),0,D78))</x:f>
        <x:v>100000</x:v>
      </x:c>
      <x:c r="I78" s="16" t="n">
        <x:f>IF(D78="","",IF(OR(ISNUMBER(SEARCH("musik",J78)),RIGHT(TEXT(D78,"0"),2)="99"),D78,0))</x:f>
        <x:v>0</x:v>
      </x:c>
      <x:c r="J78" s="17" t="str">
        <x:v>BI-FAST CR TRANSFER DR 200 YUWONO WIDIGDO</x:v>
      </x:c>
    </x:row>
    <x:row r="79" ht="31" customHeight="1">
      <x:c r="A79" s="12" t="n">
        <x:v>74</x:v>
      </x:c>
      <x:c r="B79" s="14" t="n">
        <x:v>46250.5</x:v>
      </x:c>
      <x:c r="C79" s="17" t="str">
        <x:v>Project Eropa RETTY ANGGARINI</x:v>
      </x:c>
      <x:c r="D79" s="16" t="n">
        <x:v>100077</x:v>
      </x:c>
      <x:c r="E79" s="16"/>
      <x:c r="F79" s="16" t="n">
        <x:v>94703333.32</x:v>
      </x:c>
      <x:c r="G79" s="16" t="n">
        <x:f>IF(D79="","",IF(OR(ISNUMBER(SEARCH("musik",J79)),RIGHT(TEXT(D79,"0"),2)="99"),0,IF(OR(ISNUMBER(SEARCH("eropa",J79)),ISNUMBER(SEARCH("e ropa",J79)),ISNUMBER(SEARCH("europa",J79)),ISNUMBER(SEARCH("europe",J79)),ISNUMBER(SEARCH("belanda",J79)),ISNUMBER(SEARCH("hagios international",J79)),ISNUMBER(SEARCH("hagios internationaal",J79)),ISNUMBER(SEARCH("hagios den haag",J79)),RIGHT(TEXT(D79,"0"),2)="77"),D79,0)))</x:f>
        <x:v>100077</x:v>
      </x:c>
      <x:c r="H79" s="16" t="n">
        <x:f>IF(D79="","",IF(OR(G79&gt;0,I79&gt;0),0,D79))</x:f>
        <x:v>0</x:v>
      </x:c>
      <x:c r="I79" s="16" t="n">
        <x:f>IF(D79="","",IF(OR(ISNUMBER(SEARCH("musik",J79)),RIGHT(TEXT(D79,"0"),2)="99"),D79,0))</x:f>
        <x:v>0</x:v>
      </x:c>
      <x:c r="J79" s="17" t="str">
        <x:v>TRSF E-BANKING CR 1608/FTSCY/WS95031 100077.00 | Project Eropa RETTY ANGGARINI</x:v>
      </x:c>
    </x:row>
    <x:row r="80" ht="31" customHeight="1">
      <x:c r="A80" s="12" t="n">
        <x:v>75</x:v>
      </x:c>
      <x:c r="B80" s="14" t="n">
        <x:v>46250.5</x:v>
      </x:c>
      <x:c r="C80" s="17" t="str">
        <x:v>Project Europa 77 JO J IVAN K/JO J C</x:v>
      </x:c>
      <x:c r="D80" s="16" t="n">
        <x:v>1000000</x:v>
      </x:c>
      <x:c r="E80" s="16"/>
      <x:c r="F80" s="16" t="n">
        <x:v>95703333.32</x:v>
      </x:c>
      <x:c r="G80" s="16" t="n">
        <x:f>IF(D80="","",IF(OR(ISNUMBER(SEARCH("musik",J80)),RIGHT(TEXT(D80,"0"),2)="99"),0,IF(OR(ISNUMBER(SEARCH("eropa",J80)),ISNUMBER(SEARCH("e ropa",J80)),ISNUMBER(SEARCH("europa",J80)),ISNUMBER(SEARCH("europe",J80)),ISNUMBER(SEARCH("belanda",J80)),ISNUMBER(SEARCH("hagios international",J80)),ISNUMBER(SEARCH("hagios internationaal",J80)),ISNUMBER(SEARCH("hagios den haag",J80)),RIGHT(TEXT(D80,"0"),2)="77"),D80,0)))</x:f>
        <x:v>1000000</x:v>
      </x:c>
      <x:c r="H80" s="16" t="n">
        <x:f>IF(D80="","",IF(OR(G80&gt;0,I80&gt;0),0,D80))</x:f>
        <x:v>0</x:v>
      </x:c>
      <x:c r="I80" s="16" t="n">
        <x:f>IF(D80="","",IF(OR(ISNUMBER(SEARCH("musik",J80)),RIGHT(TEXT(D80,"0"),2)="99"),D80,0))</x:f>
        <x:v>0</x:v>
      </x:c>
      <x:c r="J80" s="17" t="str">
        <x:v>TRSF E-BANKING CR 1608/FTSCY/WS95011 1000000.00 | Project Europa 77 JO J IVAN K/JO J C</x:v>
      </x:c>
    </x:row>
    <x:row r="81" ht="31" customHeight="1">
      <x:c r="A81" s="12" t="n">
        <x:v>76</x:v>
      </x:c>
      <x:c r="B81" s="14" t="n">
        <x:v>46250.5</x:v>
      </x:c>
      <x:c r="C81" s="17" t="str">
        <x:v>dari Nonny ONG EDDY SUSANTO</x:v>
      </x:c>
      <x:c r="D81" s="16" t="n">
        <x:v>600000</x:v>
      </x:c>
      <x:c r="E81" s="16"/>
      <x:c r="F81" s="16" t="n">
        <x:v>96303333.32</x:v>
      </x:c>
      <x:c r="G81" s="16" t="n">
        <x:f>IF(D81="","",IF(OR(ISNUMBER(SEARCH("musik",J81)),RIGHT(TEXT(D81,"0"),2)="99"),0,IF(OR(ISNUMBER(SEARCH("eropa",J81)),ISNUMBER(SEARCH("e ropa",J81)),ISNUMBER(SEARCH("europa",J81)),ISNUMBER(SEARCH("europe",J81)),ISNUMBER(SEARCH("belanda",J81)),ISNUMBER(SEARCH("hagios international",J81)),ISNUMBER(SEARCH("hagios internationaal",J81)),ISNUMBER(SEARCH("hagios den haag",J81)),RIGHT(TEXT(D81,"0"),2)="77"),D81,0)))</x:f>
        <x:v>0</x:v>
      </x:c>
      <x:c r="H81" s="16" t="n">
        <x:f>IF(D81="","",IF(OR(G81&gt;0,I81&gt;0),0,D81))</x:f>
        <x:v>600000</x:v>
      </x:c>
      <x:c r="I81" s="16" t="n">
        <x:f>IF(D81="","",IF(OR(ISNUMBER(SEARCH("musik",J81)),RIGHT(TEXT(D81,"0"),2)="99"),D81,0))</x:f>
        <x:v>0</x:v>
      </x:c>
      <x:c r="J81" s="17" t="str">
        <x:v>TRSF E-BANKING CR 1608/FTSCY/WS95031 600000.00 | dari Nonny ONG EDDY SUSANTO</x:v>
      </x:c>
    </x:row>
    <x:row r="82" ht="31" customHeight="1">
      <x:c r="A82" s="12" t="n">
        <x:v>77</x:v>
      </x:c>
      <x:c r="B82" s="14" t="n">
        <x:v>46250.5</x:v>
      </x:c>
      <x:c r="C82" s="17" t="str">
        <x:v>eropa DJONGGI DHARMA LUM</x:v>
      </x:c>
      <x:c r="D82" s="16" t="n">
        <x:v>50077</x:v>
      </x:c>
      <x:c r="E82" s="16"/>
      <x:c r="F82" s="16" t="n">
        <x:v>96353410.32</x:v>
      </x:c>
      <x:c r="G82" s="16" t="n">
        <x:f>IF(D82="","",IF(OR(ISNUMBER(SEARCH("musik",J82)),RIGHT(TEXT(D82,"0"),2)="99"),0,IF(OR(ISNUMBER(SEARCH("eropa",J82)),ISNUMBER(SEARCH("e ropa",J82)),ISNUMBER(SEARCH("europa",J82)),ISNUMBER(SEARCH("europe",J82)),ISNUMBER(SEARCH("belanda",J82)),ISNUMBER(SEARCH("hagios international",J82)),ISNUMBER(SEARCH("hagios internationaal",J82)),ISNUMBER(SEARCH("hagios den haag",J82)),RIGHT(TEXT(D82,"0"),2)="77"),D82,0)))</x:f>
        <x:v>50077</x:v>
      </x:c>
      <x:c r="H82" s="16" t="n">
        <x:f>IF(D82="","",IF(OR(G82&gt;0,I82&gt;0),0,D82))</x:f>
        <x:v>0</x:v>
      </x:c>
      <x:c r="I82" s="16" t="n">
        <x:f>IF(D82="","",IF(OR(ISNUMBER(SEARCH("musik",J82)),RIGHT(TEXT(D82,"0"),2)="99"),D82,0))</x:f>
        <x:v>0</x:v>
      </x:c>
      <x:c r="J82" s="17" t="str">
        <x:v>TRSF E-BANKING CR 1608/FTSCY/WS95031 50077.00 | eropa DJONGGI DHARMA LUM</x:v>
      </x:c>
    </x:row>
    <x:row r="83" ht="31" customHeight="1">
      <x:c r="A83" s="12" t="n">
        <x:v>78</x:v>
      </x:c>
      <x:c r="B83" s="14" t="n">
        <x:v>46251.5</x:v>
      </x:c>
      <x:c r="C83" s="17" t="str">
        <x:v>SRI SURYENI KARNAD</x:v>
      </x:c>
      <x:c r="D83" s="16" t="n">
        <x:v>150000</x:v>
      </x:c>
      <x:c r="E83" s="16"/>
      <x:c r="F83" s="16" t="n">
        <x:v>96503410.32</x:v>
      </x:c>
      <x:c r="G83" s="16" t="n">
        <x:f>IF(D83="","",IF(OR(ISNUMBER(SEARCH("musik",J83)),RIGHT(TEXT(D83,"0"),2)="99"),0,IF(OR(ISNUMBER(SEARCH("eropa",J83)),ISNUMBER(SEARCH("e ropa",J83)),ISNUMBER(SEARCH("europa",J83)),ISNUMBER(SEARCH("europe",J83)),ISNUMBER(SEARCH("belanda",J83)),ISNUMBER(SEARCH("hagios international",J83)),ISNUMBER(SEARCH("hagios internationaal",J83)),ISNUMBER(SEARCH("hagios den haag",J83)),RIGHT(TEXT(D83,"0"),2)="77"),D83,0)))</x:f>
        <x:v>0</x:v>
      </x:c>
      <x:c r="H83" s="16" t="n">
        <x:f>IF(D83="","",IF(OR(G83&gt;0,I83&gt;0),0,D83))</x:f>
        <x:v>150000</x:v>
      </x:c>
      <x:c r="I83" s="16" t="n">
        <x:f>IF(D83="","",IF(OR(ISNUMBER(SEARCH("musik",J83)),RIGHT(TEXT(D83,"0"),2)="99"),D83,0))</x:f>
        <x:v>0</x:v>
      </x:c>
      <x:c r="J83" s="17" t="str">
        <x:v>TRSF E-BANKING CR 1708/FTSCY/WS95031 150000.00 | SRI SURYENI KARNAD</x:v>
      </x:c>
    </x:row>
    <x:row r="84" ht="31" customHeight="1">
      <x:c r="A84" s="12" t="n">
        <x:v>79</x:v>
      </x:c>
      <x:c r="B84" s="14" t="n">
        <x:v>46251.5</x:v>
      </x:c>
      <x:c r="C84" s="17" t="str">
        <x:v>MIKAEL AUREDO SEMB</x:v>
      </x:c>
      <x:c r="D84" s="16" t="n">
        <x:v>50000</x:v>
      </x:c>
      <x:c r="E84" s="16"/>
      <x:c r="F84" s="16" t="n">
        <x:v>96553410.32</x:v>
      </x:c>
      <x:c r="G84" s="16" t="n">
        <x:f>IF(D84="","",IF(OR(ISNUMBER(SEARCH("musik",J84)),RIGHT(TEXT(D84,"0"),2)="99"),0,IF(OR(ISNUMBER(SEARCH("eropa",J84)),ISNUMBER(SEARCH("e ropa",J84)),ISNUMBER(SEARCH("europa",J84)),ISNUMBER(SEARCH("europe",J84)),ISNUMBER(SEARCH("belanda",J84)),ISNUMBER(SEARCH("hagios international",J84)),ISNUMBER(SEARCH("hagios internationaal",J84)),ISNUMBER(SEARCH("hagios den haag",J84)),RIGHT(TEXT(D84,"0"),2)="77"),D84,0)))</x:f>
        <x:v>0</x:v>
      </x:c>
      <x:c r="H84" s="16" t="n">
        <x:f>IF(D84="","",IF(OR(G84&gt;0,I84&gt;0),0,D84))</x:f>
        <x:v>50000</x:v>
      </x:c>
      <x:c r="I84" s="16" t="n">
        <x:f>IF(D84="","",IF(OR(ISNUMBER(SEARCH("musik",J84)),RIGHT(TEXT(D84,"0"),2)="99"),D84,0))</x:f>
        <x:v>0</x:v>
      </x:c>
      <x:c r="J84" s="17" t="str">
        <x:v>TRSF E-BANKING CR 1708/FTSCY/WS95271 50000.00 | MIKAEL AUREDO SEMB</x:v>
      </x:c>
    </x:row>
    <x:row r="85" ht="31" customHeight="1">
      <x:c r="A85" s="12" t="n">
        <x:v>80</x:v>
      </x:c>
      <x:c r="B85" s="14" t="n">
        <x:v>46252.5</x:v>
      </x:c>
      <x:c r="C85" s="17" t="str">
        <x:v>TRSF E-BANKING CR 08/18 Z2771 IR.EDI KRISJANTO M</x:v>
      </x:c>
      <x:c r="D85" s="16" t="n">
        <x:v>110077</x:v>
      </x:c>
      <x:c r="E85" s="16"/>
      <x:c r="F85" s="16" t="n">
        <x:v>96663487.32</x:v>
      </x:c>
      <x:c r="G85" s="16" t="n">
        <x:f>IF(D85="","",IF(OR(ISNUMBER(SEARCH("musik",J85)),RIGHT(TEXT(D85,"0"),2)="99"),0,IF(OR(ISNUMBER(SEARCH("eropa",J85)),ISNUMBER(SEARCH("e ropa",J85)),ISNUMBER(SEARCH("europa",J85)),ISNUMBER(SEARCH("europe",J85)),ISNUMBER(SEARCH("belanda",J85)),ISNUMBER(SEARCH("hagios international",J85)),ISNUMBER(SEARCH("hagios internationaal",J85)),ISNUMBER(SEARCH("hagios den haag",J85)),RIGHT(TEXT(D85,"0"),2)="77"),D85,0)))</x:f>
        <x:v>110077</x:v>
      </x:c>
      <x:c r="H85" s="16" t="n">
        <x:f>IF(D85="","",IF(OR(G85&gt;0,I85&gt;0),0,D85))</x:f>
        <x:v>0</x:v>
      </x:c>
      <x:c r="I85" s="16" t="n">
        <x:f>IF(D85="","",IF(OR(ISNUMBER(SEARCH("musik",J85)),RIGHT(TEXT(D85,"0"),2)="99"),D85,0))</x:f>
        <x:v>0</x:v>
      </x:c>
      <x:c r="J85" s="17" t="str">
        <x:v>TRSF E-BANKING CR 08/18 Z2771 IR.EDI KRISJANTO M</x:v>
      </x:c>
    </x:row>
    <x:row r="86" ht="31" customHeight="1">
      <x:c r="A86" s="12" t="n">
        <x:v>81</x:v>
      </x:c>
      <x:c r="B86" s="14" t="n">
        <x:v>46252.5</x:v>
      </x:c>
      <x:c r="C86" s="17" t="str">
        <x:v>PEI FEN BETTY FONN</x:v>
      </x:c>
      <x:c r="D86" s="16" t="n">
        <x:v>135000</x:v>
      </x:c>
      <x:c r="E86" s="16"/>
      <x:c r="F86" s="16" t="n">
        <x:v>96798487.32</x:v>
      </x:c>
      <x:c r="G86" s="16" t="n">
        <x:f>IF(D86="","",IF(OR(ISNUMBER(SEARCH("musik",J86)),RIGHT(TEXT(D86,"0"),2)="99"),0,IF(OR(ISNUMBER(SEARCH("eropa",J86)),ISNUMBER(SEARCH("e ropa",J86)),ISNUMBER(SEARCH("europa",J86)),ISNUMBER(SEARCH("europe",J86)),ISNUMBER(SEARCH("belanda",J86)),ISNUMBER(SEARCH("hagios international",J86)),ISNUMBER(SEARCH("hagios internationaal",J86)),ISNUMBER(SEARCH("hagios den haag",J86)),RIGHT(TEXT(D86,"0"),2)="77"),D86,0)))</x:f>
        <x:v>0</x:v>
      </x:c>
      <x:c r="H86" s="16" t="n">
        <x:f>IF(D86="","",IF(OR(G86&gt;0,I86&gt;0),0,D86))</x:f>
        <x:v>135000</x:v>
      </x:c>
      <x:c r="I86" s="16" t="n">
        <x:f>IF(D86="","",IF(OR(ISNUMBER(SEARCH("musik",J86)),RIGHT(TEXT(D86,"0"),2)="99"),D86,0))</x:f>
        <x:v>0</x:v>
      </x:c>
      <x:c r="J86" s="17" t="str">
        <x:v>TRSF E-BANKING CR 1808/FTSCY/WS95271 135000.00 | PEI FEN BETTY FONN</x:v>
      </x:c>
    </x:row>
    <x:row r="87" ht="31" customHeight="1">
      <x:c r="A87" s="12" t="n">
        <x:v>82</x:v>
      </x:c>
      <x:c r="B87" s="14" t="n">
        <x:v>46252.5</x:v>
      </x:c>
      <x:c r="C87" s="17" t="str">
        <x:v>TRSF E-BANKING CR 08/18 ZTU21 PHANG AGUS</x:v>
      </x:c>
      <x:c r="D87" s="16" t="n">
        <x:v>25000000</x:v>
      </x:c>
      <x:c r="E87" s="16"/>
      <x:c r="F87" s="16" t="n">
        <x:v>121798487.32</x:v>
      </x:c>
      <x:c r="G87" s="16" t="n">
        <x:f>IF(D87="","",IF(OR(ISNUMBER(SEARCH("musik",J87)),RIGHT(TEXT(D87,"0"),2)="99"),0,IF(OR(ISNUMBER(SEARCH("eropa",J87)),ISNUMBER(SEARCH("e ropa",J87)),ISNUMBER(SEARCH("europa",J87)),ISNUMBER(SEARCH("europe",J87)),ISNUMBER(SEARCH("belanda",J87)),ISNUMBER(SEARCH("hagios international",J87)),ISNUMBER(SEARCH("hagios internationaal",J87)),ISNUMBER(SEARCH("hagios den haag",J87)),RIGHT(TEXT(D87,"0"),2)="77"),D87,0)))</x:f>
        <x:v>0</x:v>
      </x:c>
      <x:c r="H87" s="16" t="n">
        <x:f>IF(D87="","",IF(OR(G87&gt;0,I87&gt;0),0,D87))</x:f>
        <x:v>25000000</x:v>
      </x:c>
      <x:c r="I87" s="16" t="n">
        <x:f>IF(D87="","",IF(OR(ISNUMBER(SEARCH("musik",J87)),RIGHT(TEXT(D87,"0"),2)="99"),D87,0))</x:f>
        <x:v>0</x:v>
      </x:c>
      <x:c r="J87" s="17" t="str">
        <x:v>TRSF E-BANKING CR 08/18 ZTU21 PHANG AGUS</x:v>
      </x:c>
    </x:row>
    <x:row r="88" ht="31" customHeight="1">
      <x:c r="A88" s="12" t="n">
        <x:v>83</x:v>
      </x:c>
      <x:c r="B88" s="14" t="n">
        <x:v>46252.5</x:v>
      </x:c>
      <x:c r="C88" s="17" t="str">
        <x:v>ALDI JAYAPRANA</x:v>
      </x:c>
      <x:c r="D88" s="16" t="n">
        <x:v>100077</x:v>
      </x:c>
      <x:c r="E88" s="16"/>
      <x:c r="F88" s="16" t="n">
        <x:v>121898564.32</x:v>
      </x:c>
      <x:c r="G88" s="16" t="n">
        <x:f>IF(D88="","",IF(OR(ISNUMBER(SEARCH("musik",J88)),RIGHT(TEXT(D88,"0"),2)="99"),0,IF(OR(ISNUMBER(SEARCH("eropa",J88)),ISNUMBER(SEARCH("e ropa",J88)),ISNUMBER(SEARCH("europa",J88)),ISNUMBER(SEARCH("europe",J88)),ISNUMBER(SEARCH("belanda",J88)),ISNUMBER(SEARCH("hagios international",J88)),ISNUMBER(SEARCH("hagios internationaal",J88)),ISNUMBER(SEARCH("hagios den haag",J88)),RIGHT(TEXT(D88,"0"),2)="77"),D88,0)))</x:f>
        <x:v>100077</x:v>
      </x:c>
      <x:c r="H88" s="16" t="n">
        <x:f>IF(D88="","",IF(OR(G88&gt;0,I88&gt;0),0,D88))</x:f>
        <x:v>0</x:v>
      </x:c>
      <x:c r="I88" s="16" t="n">
        <x:f>IF(D88="","",IF(OR(ISNUMBER(SEARCH("musik",J88)),RIGHT(TEXT(D88,"0"),2)="99"),D88,0))</x:f>
        <x:v>0</x:v>
      </x:c>
      <x:c r="J88" s="17" t="str">
        <x:v>BI-FAST CR TRANSFER DR 535 ALDI JAYAPRANA</x:v>
      </x:c>
    </x:row>
    <x:row r="89" ht="31" customHeight="1">
      <x:c r="A89" s="12" t="n">
        <x:v>84</x:v>
      </x:c>
      <x:c r="B89" s="14" t="n">
        <x:v>46252.5</x:v>
      </x:c>
      <x:c r="C89" s="17" t="str">
        <x:v>EFIE SUKAMTO</x:v>
      </x:c>
      <x:c r="D89" s="16" t="n">
        <x:v>50000</x:v>
      </x:c>
      <x:c r="E89" s="16"/>
      <x:c r="F89" s="16" t="n">
        <x:v>121948564.32</x:v>
      </x:c>
      <x:c r="G89" s="16" t="n">
        <x:f>IF(D89="","",IF(OR(ISNUMBER(SEARCH("musik",J89)),RIGHT(TEXT(D89,"0"),2)="99"),0,IF(OR(ISNUMBER(SEARCH("eropa",J89)),ISNUMBER(SEARCH("e ropa",J89)),ISNUMBER(SEARCH("europa",J89)),ISNUMBER(SEARCH("europe",J89)),ISNUMBER(SEARCH("belanda",J89)),ISNUMBER(SEARCH("hagios international",J89)),ISNUMBER(SEARCH("hagios internationaal",J89)),ISNUMBER(SEARCH("hagios den haag",J89)),RIGHT(TEXT(D89,"0"),2)="77"),D89,0)))</x:f>
        <x:v>0</x:v>
      </x:c>
      <x:c r="H89" s="16" t="n">
        <x:f>IF(D89="","",IF(OR(G89&gt;0,I89&gt;0),0,D89))</x:f>
        <x:v>50000</x:v>
      </x:c>
      <x:c r="I89" s="16" t="n">
        <x:f>IF(D89="","",IF(OR(ISNUMBER(SEARCH("musik",J89)),RIGHT(TEXT(D89,"0"),2)="99"),D89,0))</x:f>
        <x:v>0</x:v>
      </x:c>
      <x:c r="J89" s="17" t="str">
        <x:v>BI-FAST CR TRANSFER DR 008 EFIE SUKAMTO</x:v>
      </x:c>
    </x:row>
    <x:row r="90" ht="31" customHeight="1">
      <x:c r="A90" s="12" t="n">
        <x:v>85</x:v>
      </x:c>
      <x:c r="B90" s="14" t="n">
        <x:v>46253.5</x:v>
      </x:c>
      <x:c r="C90" s="17" t="str">
        <x:v>HENRY ROMPIS</x:v>
      </x:c>
      <x:c r="D90" s="16" t="n">
        <x:v>10000</x:v>
      </x:c>
      <x:c r="E90" s="16"/>
      <x:c r="F90" s="16" t="n">
        <x:v>121958564.32</x:v>
      </x:c>
      <x:c r="G90" s="16" t="n">
        <x:f>IF(D90="","",IF(OR(ISNUMBER(SEARCH("musik",J90)),RIGHT(TEXT(D90,"0"),2)="99"),0,IF(OR(ISNUMBER(SEARCH("eropa",J90)),ISNUMBER(SEARCH("e ropa",J90)),ISNUMBER(SEARCH("europa",J90)),ISNUMBER(SEARCH("europe",J90)),ISNUMBER(SEARCH("belanda",J90)),ISNUMBER(SEARCH("hagios international",J90)),ISNUMBER(SEARCH("hagios internationaal",J90)),ISNUMBER(SEARCH("hagios den haag",J90)),RIGHT(TEXT(D90,"0"),2)="77"),D90,0)))</x:f>
        <x:v>0</x:v>
      </x:c>
      <x:c r="H90" s="16" t="n">
        <x:f>IF(D90="","",IF(OR(G90&gt;0,I90&gt;0),0,D90))</x:f>
        <x:v>10000</x:v>
      </x:c>
      <x:c r="I90" s="16" t="n">
        <x:f>IF(D90="","",IF(OR(ISNUMBER(SEARCH("musik",J90)),RIGHT(TEXT(D90,"0"),2)="99"),D90,0))</x:f>
        <x:v>0</x:v>
      </x:c>
      <x:c r="J90" s="17" t="str">
        <x:v>TRSF E-BANKING CR 1908/FTSCY/WS95031 10000.00 | HENRY ROMPIS</x:v>
      </x:c>
    </x:row>
    <x:row r="91" ht="31" customHeight="1">
      <x:c r="A91" s="12" t="n">
        <x:v>86</x:v>
      </x:c>
      <x:c r="B91" s="14" t="n">
        <x:v>46253.5</x:v>
      </x:c>
      <x:c r="C91" s="17" t="str">
        <x:v>MARITA SODUGURON</x:v>
      </x:c>
      <x:c r="D91" s="16" t="n">
        <x:v>1000000</x:v>
      </x:c>
      <x:c r="E91" s="16"/>
      <x:c r="F91" s="16" t="n">
        <x:v>122958564.32</x:v>
      </x:c>
      <x:c r="G91" s="16" t="n">
        <x:f>IF(D91="","",IF(OR(ISNUMBER(SEARCH("musik",J91)),RIGHT(TEXT(D91,"0"),2)="99"),0,IF(OR(ISNUMBER(SEARCH("eropa",J91)),ISNUMBER(SEARCH("e ropa",J91)),ISNUMBER(SEARCH("europa",J91)),ISNUMBER(SEARCH("europe",J91)),ISNUMBER(SEARCH("belanda",J91)),ISNUMBER(SEARCH("hagios international",J91)),ISNUMBER(SEARCH("hagios internationaal",J91)),ISNUMBER(SEARCH("hagios den haag",J91)),RIGHT(TEXT(D91,"0"),2)="77"),D91,0)))</x:f>
        <x:v>0</x:v>
      </x:c>
      <x:c r="H91" s="16" t="n">
        <x:f>IF(D91="","",IF(OR(G91&gt;0,I91&gt;0),0,D91))</x:f>
        <x:v>1000000</x:v>
      </x:c>
      <x:c r="I91" s="16" t="n">
        <x:f>IF(D91="","",IF(OR(ISNUMBER(SEARCH("musik",J91)),RIGHT(TEXT(D91,"0"),2)="99"),D91,0))</x:f>
        <x:v>0</x:v>
      </x:c>
      <x:c r="J91" s="17" t="str">
        <x:v>BI-FAST CR TRANSFER DR 008 MARITA SODUGURON</x:v>
      </x:c>
    </x:row>
    <x:row r="92" ht="31" customHeight="1">
      <x:c r="A92" s="12" t="n">
        <x:v>87</x:v>
      </x:c>
      <x:c r="B92" s="14" t="n">
        <x:v>46254.5</x:v>
      </x:c>
      <x:c r="C92" s="17" t="str">
        <x:v>ANDERSEN</x:v>
      </x:c>
      <x:c r="D92" s="16" t="n">
        <x:v>100000</x:v>
      </x:c>
      <x:c r="E92" s="16"/>
      <x:c r="F92" s="16" t="n">
        <x:v>123058564.32</x:v>
      </x:c>
      <x:c r="G92" s="16" t="n">
        <x:f>IF(D92="","",IF(OR(ISNUMBER(SEARCH("musik",J92)),RIGHT(TEXT(D92,"0"),2)="99"),0,IF(OR(ISNUMBER(SEARCH("eropa",J92)),ISNUMBER(SEARCH("e ropa",J92)),ISNUMBER(SEARCH("europa",J92)),ISNUMBER(SEARCH("europe",J92)),ISNUMBER(SEARCH("belanda",J92)),ISNUMBER(SEARCH("hagios international",J92)),ISNUMBER(SEARCH("hagios internationaal",J92)),ISNUMBER(SEARCH("hagios den haag",J92)),RIGHT(TEXT(D92,"0"),2)="77"),D92,0)))</x:f>
        <x:v>0</x:v>
      </x:c>
      <x:c r="H92" s="16" t="n">
        <x:f>IF(D92="","",IF(OR(G92&gt;0,I92&gt;0),0,D92))</x:f>
        <x:v>100000</x:v>
      </x:c>
      <x:c r="I92" s="16" t="n">
        <x:f>IF(D92="","",IF(OR(ISNUMBER(SEARCH("musik",J92)),RIGHT(TEXT(D92,"0"),2)="99"),D92,0))</x:f>
        <x:v>0</x:v>
      </x:c>
      <x:c r="J92" s="17" t="str">
        <x:v>TRSF E-BANKING CR 2008/FTSCY/WS95031 100000.00 | ANDERSEN</x:v>
      </x:c>
    </x:row>
    <x:row r="93" ht="31" customHeight="1">
      <x:c r="A93" s="12" t="n">
        <x:v>88</x:v>
      </x:c>
      <x:c r="B93" s="14" t="n">
        <x:v>46254.5</x:v>
      </x:c>
      <x:c r="C93" s="17" t="str">
        <x:v>TRSF E-BANKING CR 08/20 Z8DF1 OEI SWAT HA</x:v>
      </x:c>
      <x:c r="D93" s="16" t="n">
        <x:v>100000</x:v>
      </x:c>
      <x:c r="E93" s="16"/>
      <x:c r="F93" s="16" t="n">
        <x:v>123158564.32</x:v>
      </x:c>
      <x:c r="G93" s="16" t="n">
        <x:f>IF(D93="","",IF(OR(ISNUMBER(SEARCH("musik",J93)),RIGHT(TEXT(D93,"0"),2)="99"),0,IF(OR(ISNUMBER(SEARCH("eropa",J93)),ISNUMBER(SEARCH("e ropa",J93)),ISNUMBER(SEARCH("europa",J93)),ISNUMBER(SEARCH("europe",J93)),ISNUMBER(SEARCH("belanda",J93)),ISNUMBER(SEARCH("hagios international",J93)),ISNUMBER(SEARCH("hagios internationaal",J93)),ISNUMBER(SEARCH("hagios den haag",J93)),RIGHT(TEXT(D93,"0"),2)="77"),D93,0)))</x:f>
        <x:v>0</x:v>
      </x:c>
      <x:c r="H93" s="16" t="n">
        <x:f>IF(D93="","",IF(OR(G93&gt;0,I93&gt;0),0,D93))</x:f>
        <x:v>100000</x:v>
      </x:c>
      <x:c r="I93" s="16" t="n">
        <x:f>IF(D93="","",IF(OR(ISNUMBER(SEARCH("musik",J93)),RIGHT(TEXT(D93,"0"),2)="99"),D93,0))</x:f>
        <x:v>0</x:v>
      </x:c>
      <x:c r="J93" s="17" t="str">
        <x:v>TRSF E-BANKING CR 08/20 Z8DF1 OEI SWAT HA</x:v>
      </x:c>
    </x:row>
    <x:row r="94" ht="31" customHeight="1">
      <x:c r="A94" s="12" t="n">
        <x:v>89</x:v>
      </x:c>
      <x:c r="B94" s="14" t="n">
        <x:v>46255.5</x:v>
      </x:c>
      <x:c r="C94" s="17" t="str">
        <x:v>OKTAVIAN RADITYA S</x:v>
      </x:c>
      <x:c r="D94" s="16" t="n">
        <x:v>50000</x:v>
      </x:c>
      <x:c r="E94" s="16"/>
      <x:c r="F94" s="16" t="n">
        <x:v>123208564.32</x:v>
      </x:c>
      <x:c r="G94" s="16" t="n">
        <x:f>IF(D94="","",IF(OR(ISNUMBER(SEARCH("musik",J94)),RIGHT(TEXT(D94,"0"),2)="99"),0,IF(OR(ISNUMBER(SEARCH("eropa",J94)),ISNUMBER(SEARCH("e ropa",J94)),ISNUMBER(SEARCH("europa",J94)),ISNUMBER(SEARCH("europe",J94)),ISNUMBER(SEARCH("belanda",J94)),ISNUMBER(SEARCH("hagios international",J94)),ISNUMBER(SEARCH("hagios internationaal",J94)),ISNUMBER(SEARCH("hagios den haag",J94)),RIGHT(TEXT(D94,"0"),2)="77"),D94,0)))</x:f>
        <x:v>0</x:v>
      </x:c>
      <x:c r="H94" s="16" t="n">
        <x:f>IF(D94="","",IF(OR(G94&gt;0,I94&gt;0),0,D94))</x:f>
        <x:v>50000</x:v>
      </x:c>
      <x:c r="I94" s="16" t="n">
        <x:f>IF(D94="","",IF(OR(ISNUMBER(SEARCH("musik",J94)),RIGHT(TEXT(D94,"0"),2)="99"),D94,0))</x:f>
        <x:v>0</x:v>
      </x:c>
      <x:c r="J94" s="17" t="str">
        <x:v>TRSF E-BANKING CR 2108/FTSCY/WS95271 50000.00 | OKTAVIAN RADITYA S</x:v>
      </x:c>
    </x:row>
    <x:row r="95" ht="31" customHeight="1">
      <x:c r="A95" s="12" t="n">
        <x:v>90</x:v>
      </x:c>
      <x:c r="B95" s="14" t="n">
        <x:v>46255.5</x:v>
      </x:c>
      <x:c r="C95" s="17" t="str">
        <x:v>PEI FEN BETTY FONN</x:v>
      </x:c>
      <x:c r="D95" s="16" t="n">
        <x:v>150000</x:v>
      </x:c>
      <x:c r="E95" s="16"/>
      <x:c r="F95" s="16" t="n">
        <x:v>123358564.32</x:v>
      </x:c>
      <x:c r="G95" s="16" t="n">
        <x:f>IF(D95="","",IF(OR(ISNUMBER(SEARCH("musik",J95)),RIGHT(TEXT(D95,"0"),2)="99"),0,IF(OR(ISNUMBER(SEARCH("eropa",J95)),ISNUMBER(SEARCH("e ropa",J95)),ISNUMBER(SEARCH("europa",J95)),ISNUMBER(SEARCH("europe",J95)),ISNUMBER(SEARCH("belanda",J95)),ISNUMBER(SEARCH("hagios international",J95)),ISNUMBER(SEARCH("hagios internationaal",J95)),ISNUMBER(SEARCH("hagios den haag",J95)),RIGHT(TEXT(D95,"0"),2)="77"),D95,0)))</x:f>
        <x:v>0</x:v>
      </x:c>
      <x:c r="H95" s="16" t="n">
        <x:f>IF(D95="","",IF(OR(G95&gt;0,I95&gt;0),0,D95))</x:f>
        <x:v>150000</x:v>
      </x:c>
      <x:c r="I95" s="16" t="n">
        <x:f>IF(D95="","",IF(OR(ISNUMBER(SEARCH("musik",J95)),RIGHT(TEXT(D95,"0"),2)="99"),D95,0))</x:f>
        <x:v>0</x:v>
      </x:c>
      <x:c r="J95" s="17" t="str">
        <x:v>TRSF E-BANKING CR 2108/FTSCY/WS95271 150000.00 | PEI FEN BETTY FONN</x:v>
      </x:c>
    </x:row>
    <x:row r="96" ht="31" customHeight="1">
      <x:c r="A96" s="12" t="n">
        <x:v>91</x:v>
      </x:c>
      <x:c r="B96" s="14" t="n">
        <x:v>46255.5</x:v>
      </x:c>
      <x:c r="C96" s="17" t="str">
        <x:v>ERIDA TIAR ASI TAM</x:v>
      </x:c>
      <x:c r="D96" s="16" t="n">
        <x:v>500077</x:v>
      </x:c>
      <x:c r="E96" s="16"/>
      <x:c r="F96" s="16" t="n">
        <x:v>123858641.32</x:v>
      </x:c>
      <x:c r="G96" s="16" t="n">
        <x:f>IF(D96="","",IF(OR(ISNUMBER(SEARCH("musik",J96)),RIGHT(TEXT(D96,"0"),2)="99"),0,IF(OR(ISNUMBER(SEARCH("eropa",J96)),ISNUMBER(SEARCH("e ropa",J96)),ISNUMBER(SEARCH("europa",J96)),ISNUMBER(SEARCH("europe",J96)),ISNUMBER(SEARCH("belanda",J96)),ISNUMBER(SEARCH("hagios international",J96)),ISNUMBER(SEARCH("hagios internationaal",J96)),ISNUMBER(SEARCH("hagios den haag",J96)),RIGHT(TEXT(D96,"0"),2)="77"),D96,0)))</x:f>
        <x:v>500077</x:v>
      </x:c>
      <x:c r="H96" s="16" t="n">
        <x:f>IF(D96="","",IF(OR(G96&gt;0,I96&gt;0),0,D96))</x:f>
        <x:v>0</x:v>
      </x:c>
      <x:c r="I96" s="16" t="n">
        <x:f>IF(D96="","",IF(OR(ISNUMBER(SEARCH("musik",J96)),RIGHT(TEXT(D96,"0"),2)="99"),D96,0))</x:f>
        <x:v>0</x:v>
      </x:c>
      <x:c r="J96" s="17" t="str">
        <x:v>SWITCHING CR TRF DR 120 ERIDA TIAR ASI TAM | ATM KK PASA</x:v>
      </x:c>
    </x:row>
    <x:row r="97" ht="31" customHeight="1">
      <x:c r="A97" s="12" t="n">
        <x:v>92</x:v>
      </x:c>
      <x:c r="B97" s="14" t="n">
        <x:v>46255.5</x:v>
      </x:c>
      <x:c r="C97" s="17" t="str">
        <x:v>ARDILA NUR PUSPASA</x:v>
      </x:c>
      <x:c r="D97" s="16" t="n">
        <x:v>50000</x:v>
      </x:c>
      <x:c r="E97" s="16"/>
      <x:c r="F97" s="16" t="n">
        <x:v>123908641.32</x:v>
      </x:c>
      <x:c r="G97" s="16" t="n">
        <x:f>IF(D97="","",IF(OR(ISNUMBER(SEARCH("musik",J97)),RIGHT(TEXT(D97,"0"),2)="99"),0,IF(OR(ISNUMBER(SEARCH("eropa",J97)),ISNUMBER(SEARCH("e ropa",J97)),ISNUMBER(SEARCH("europa",J97)),ISNUMBER(SEARCH("europe",J97)),ISNUMBER(SEARCH("belanda",J97)),ISNUMBER(SEARCH("hagios international",J97)),ISNUMBER(SEARCH("hagios internationaal",J97)),ISNUMBER(SEARCH("hagios den haag",J97)),RIGHT(TEXT(D97,"0"),2)="77"),D97,0)))</x:f>
        <x:v>0</x:v>
      </x:c>
      <x:c r="H97" s="16" t="n">
        <x:f>IF(D97="","",IF(OR(G97&gt;0,I97&gt;0),0,D97))</x:f>
        <x:v>50000</x:v>
      </x:c>
      <x:c r="I97" s="16" t="n">
        <x:f>IF(D97="","",IF(OR(ISNUMBER(SEARCH("musik",J97)),RIGHT(TEXT(D97,"0"),2)="99"),D97,0))</x:f>
        <x:v>0</x:v>
      </x:c>
      <x:c r="J97" s="17" t="str">
        <x:v>BI-FAST CR TRANSFER DR 002 ARDILA NUR PUSPASA</x:v>
      </x:c>
    </x:row>
    <x:row r="98" ht="31" customHeight="1">
      <x:c r="A98" s="12" t="n">
        <x:v>93</x:v>
      </x:c>
      <x:c r="B98" s="14" t="n">
        <x:v>46256.5</x:v>
      </x:c>
      <x:c r="C98" s="17" t="str">
        <x:v>GOLDA INDIRA KEKRI</x:v>
      </x:c>
      <x:c r="D98" s="16" t="n">
        <x:v>2000000</x:v>
      </x:c>
      <x:c r="E98" s="16"/>
      <x:c r="F98" s="16" t="n">
        <x:v>125908641.32</x:v>
      </x:c>
      <x:c r="G98" s="16" t="n">
        <x:f>IF(D98="","",IF(OR(ISNUMBER(SEARCH("musik",J98)),RIGHT(TEXT(D98,"0"),2)="99"),0,IF(OR(ISNUMBER(SEARCH("eropa",J98)),ISNUMBER(SEARCH("e ropa",J98)),ISNUMBER(SEARCH("europa",J98)),ISNUMBER(SEARCH("europe",J98)),ISNUMBER(SEARCH("belanda",J98)),ISNUMBER(SEARCH("hagios international",J98)),ISNUMBER(SEARCH("hagios internationaal",J98)),ISNUMBER(SEARCH("hagios den haag",J98)),RIGHT(TEXT(D98,"0"),2)="77"),D98,0)))</x:f>
        <x:v>0</x:v>
      </x:c>
      <x:c r="H98" s="16" t="n">
        <x:f>IF(D98="","",IF(OR(G98&gt;0,I98&gt;0),0,D98))</x:f>
        <x:v>2000000</x:v>
      </x:c>
      <x:c r="I98" s="16" t="n">
        <x:f>IF(D98="","",IF(OR(ISNUMBER(SEARCH("musik",J98)),RIGHT(TEXT(D98,"0"),2)="99"),D98,0))</x:f>
        <x:v>0</x:v>
      </x:c>
      <x:c r="J98" s="17" t="str">
        <x:v>BI-FAST CR TRANSFER DR 009 GOLDA INDIRA KEKRI</x:v>
      </x:c>
    </x:row>
    <x:row r="99" ht="31" customHeight="1">
      <x:c r="A99" s="12" t="n">
        <x:v>94</x:v>
      </x:c>
      <x:c r="B99" s="14" t="n">
        <x:v>46256.5</x:v>
      </x:c>
      <x:c r="C99" s="17" t="str">
        <x:v>ARDILA NUR PUSPASA</x:v>
      </x:c>
      <x:c r="D99" s="16" t="n">
        <x:v>50000</x:v>
      </x:c>
      <x:c r="E99" s="16"/>
      <x:c r="F99" s="16" t="n">
        <x:v>125958641.32</x:v>
      </x:c>
      <x:c r="G99" s="16" t="n">
        <x:f>IF(D99="","",IF(OR(ISNUMBER(SEARCH("musik",J99)),RIGHT(TEXT(D99,"0"),2)="99"),0,IF(OR(ISNUMBER(SEARCH("eropa",J99)),ISNUMBER(SEARCH("e ropa",J99)),ISNUMBER(SEARCH("europa",J99)),ISNUMBER(SEARCH("europe",J99)),ISNUMBER(SEARCH("belanda",J99)),ISNUMBER(SEARCH("hagios international",J99)),ISNUMBER(SEARCH("hagios internationaal",J99)),ISNUMBER(SEARCH("hagios den haag",J99)),RIGHT(TEXT(D99,"0"),2)="77"),D99,0)))</x:f>
        <x:v>0</x:v>
      </x:c>
      <x:c r="H99" s="16" t="n">
        <x:f>IF(D99="","",IF(OR(G99&gt;0,I99&gt;0),0,D99))</x:f>
        <x:v>50000</x:v>
      </x:c>
      <x:c r="I99" s="16" t="n">
        <x:f>IF(D99="","",IF(OR(ISNUMBER(SEARCH("musik",J99)),RIGHT(TEXT(D99,"0"),2)="99"),D99,0))</x:f>
        <x:v>0</x:v>
      </x:c>
      <x:c r="J99" s="17" t="str">
        <x:v>BI-FAST CR TRANSFER DR 002 ARDILA NUR PUSPASA</x:v>
      </x:c>
    </x:row>
    <x:row r="100" ht="31" customHeight="1">
      <x:c r="A100" s="12" t="n">
        <x:v>95</x:v>
      </x:c>
      <x:c r="B100" s="14" t="n">
        <x:v>46257.5</x:v>
      </x:c>
      <x:c r="C100" s="17" t="str">
        <x:v>KASTOLAN</x:v>
      </x:c>
      <x:c r="D100" s="16" t="n">
        <x:v>300077</x:v>
      </x:c>
      <x:c r="E100" s="16"/>
      <x:c r="F100" s="16" t="n">
        <x:v>126258718.32</x:v>
      </x:c>
      <x:c r="G100" s="16" t="n">
        <x:f>IF(D100="","",IF(OR(ISNUMBER(SEARCH("musik",J100)),RIGHT(TEXT(D100,"0"),2)="99"),0,IF(OR(ISNUMBER(SEARCH("eropa",J100)),ISNUMBER(SEARCH("e ropa",J100)),ISNUMBER(SEARCH("europa",J100)),ISNUMBER(SEARCH("europe",J100)),ISNUMBER(SEARCH("belanda",J100)),ISNUMBER(SEARCH("hagios international",J100)),ISNUMBER(SEARCH("hagios internationaal",J100)),ISNUMBER(SEARCH("hagios den haag",J100)),RIGHT(TEXT(D100,"0"),2)="77"),D100,0)))</x:f>
        <x:v>300077</x:v>
      </x:c>
      <x:c r="H100" s="16" t="n">
        <x:f>IF(D100="","",IF(OR(G100&gt;0,I100&gt;0),0,D100))</x:f>
        <x:v>0</x:v>
      </x:c>
      <x:c r="I100" s="16" t="n">
        <x:f>IF(D100="","",IF(OR(ISNUMBER(SEARCH("musik",J100)),RIGHT(TEXT(D100,"0"),2)="99"),D100,0))</x:f>
        <x:v>0</x:v>
      </x:c>
      <x:c r="J100" s="17" t="str">
        <x:v>TRSF E-BANKING CR 2308/FTSCY/WS95031 300077.00 | KASTOLAN</x:v>
      </x:c>
    </x:row>
    <x:row r="101" ht="31" customHeight="1">
      <x:c r="A101" s="12" t="n">
        <x:v>96</x:v>
      </x:c>
      <x:c r="B101" s="14" t="n">
        <x:v>46257.5</x:v>
      </x:c>
      <x:c r="C101" s="17" t="str">
        <x:v>PRIYATNA</x:v>
      </x:c>
      <x:c r="D101" s="16" t="n">
        <x:v>10000</x:v>
      </x:c>
      <x:c r="E101" s="16"/>
      <x:c r="F101" s="16" t="n">
        <x:v>126268718.32</x:v>
      </x:c>
      <x:c r="G101" s="16" t="n">
        <x:f>IF(D101="","",IF(OR(ISNUMBER(SEARCH("musik",J101)),RIGHT(TEXT(D101,"0"),2)="99"),0,IF(OR(ISNUMBER(SEARCH("eropa",J101)),ISNUMBER(SEARCH("e ropa",J101)),ISNUMBER(SEARCH("europa",J101)),ISNUMBER(SEARCH("europe",J101)),ISNUMBER(SEARCH("belanda",J101)),ISNUMBER(SEARCH("hagios international",J101)),ISNUMBER(SEARCH("hagios internationaal",J101)),ISNUMBER(SEARCH("hagios den haag",J101)),RIGHT(TEXT(D101,"0"),2)="77"),D101,0)))</x:f>
        <x:v>0</x:v>
      </x:c>
      <x:c r="H101" s="16" t="n">
        <x:f>IF(D101="","",IF(OR(G101&gt;0,I101&gt;0),0,D101))</x:f>
        <x:v>10000</x:v>
      </x:c>
      <x:c r="I101" s="16" t="n">
        <x:f>IF(D101="","",IF(OR(ISNUMBER(SEARCH("musik",J101)),RIGHT(TEXT(D101,"0"),2)="99"),D101,0))</x:f>
        <x:v>0</x:v>
      </x:c>
      <x:c r="J101" s="17" t="str">
        <x:v>TRSF E-BANKING CR 2308/FTSCY/WS95031 10000.00 | Untuk Diakonia kem arin | PRIYATNA</x:v>
      </x:c>
    </x:row>
    <x:row r="102" ht="31" customHeight="1">
      <x:c r="A102" s="12" t="n">
        <x:v>97</x:v>
      </x:c>
      <x:c r="B102" s="14" t="n">
        <x:v>46257.5</x:v>
      </x:c>
      <x:c r="C102" s="17" t="str">
        <x:v>PRIYATNA</x:v>
      </x:c>
      <x:c r="D102" s="16" t="n">
        <x:v>10000</x:v>
      </x:c>
      <x:c r="E102" s="16"/>
      <x:c r="F102" s="16" t="n">
        <x:v>126278718.32</x:v>
      </x:c>
      <x:c r="G102" s="16" t="n">
        <x:f>IF(D102="","",IF(OR(ISNUMBER(SEARCH("musik",J102)),RIGHT(TEXT(D102,"0"),2)="99"),0,IF(OR(ISNUMBER(SEARCH("eropa",J102)),ISNUMBER(SEARCH("e ropa",J102)),ISNUMBER(SEARCH("europa",J102)),ISNUMBER(SEARCH("europe",J102)),ISNUMBER(SEARCH("belanda",J102)),ISNUMBER(SEARCH("hagios international",J102)),ISNUMBER(SEARCH("hagios internationaal",J102)),ISNUMBER(SEARCH("hagios den haag",J102)),RIGHT(TEXT(D102,"0"),2)="77"),D102,0)))</x:f>
        <x:v>0</x:v>
      </x:c>
      <x:c r="H102" s="16" t="n">
        <x:f>IF(D102="","",IF(OR(G102&gt;0,I102&gt;0),0,D102))</x:f>
        <x:v>10000</x:v>
      </x:c>
      <x:c r="I102" s="16" t="n">
        <x:f>IF(D102="","",IF(OR(ISNUMBER(SEARCH("musik",J102)),RIGHT(TEXT(D102,"0"),2)="99"),D102,0))</x:f>
        <x:v>0</x:v>
      </x:c>
      <x:c r="J102" s="17" t="str">
        <x:v>TRSF E-BANKING CR 2308/FTSCY/WS95031 10000.00 | Untuk Diakonia Har i ini | PRIYATNA</x:v>
      </x:c>
    </x:row>
    <x:row r="103" ht="31" customHeight="1">
      <x:c r="A103" s="12" t="n">
        <x:v>98</x:v>
      </x:c>
      <x:c r="B103" s="14" t="n">
        <x:v>46257.5</x:v>
      </x:c>
      <x:c r="C103" s="17" t="str">
        <x:v>Project Europa 77 JO J IVAN K/JO J C</x:v>
      </x:c>
      <x:c r="D103" s="16" t="n">
        <x:v>1000000</x:v>
      </x:c>
      <x:c r="E103" s="16"/>
      <x:c r="F103" s="16" t="n">
        <x:v>127278718.32</x:v>
      </x:c>
      <x:c r="G103" s="16" t="n">
        <x:f>IF(D103="","",IF(OR(ISNUMBER(SEARCH("musik",J103)),RIGHT(TEXT(D103,"0"),2)="99"),0,IF(OR(ISNUMBER(SEARCH("eropa",J103)),ISNUMBER(SEARCH("e ropa",J103)),ISNUMBER(SEARCH("europa",J103)),ISNUMBER(SEARCH("europe",J103)),ISNUMBER(SEARCH("belanda",J103)),ISNUMBER(SEARCH("hagios international",J103)),ISNUMBER(SEARCH("hagios internationaal",J103)),ISNUMBER(SEARCH("hagios den haag",J103)),RIGHT(TEXT(D103,"0"),2)="77"),D103,0)))</x:f>
        <x:v>1000000</x:v>
      </x:c>
      <x:c r="H103" s="16" t="n">
        <x:f>IF(D103="","",IF(OR(G103&gt;0,I103&gt;0),0,D103))</x:f>
        <x:v>0</x:v>
      </x:c>
      <x:c r="I103" s="16" t="n">
        <x:f>IF(D103="","",IF(OR(ISNUMBER(SEARCH("musik",J103)),RIGHT(TEXT(D103,"0"),2)="99"),D103,0))</x:f>
        <x:v>0</x:v>
      </x:c>
      <x:c r="J103" s="17" t="str">
        <x:v>TRSF E-BANKING CR 2308/FTSCY/WS95011 1000000.00 | Project Europa 77 JO J IVAN K/JO J C</x:v>
      </x:c>
    </x:row>
    <x:row r="104" ht="31" customHeight="1">
      <x:c r="A104" s="12" t="n">
        <x:v>99</x:v>
      </x:c>
      <x:c r="B104" s="14" t="n">
        <x:v>46257.5</x:v>
      </x:c>
      <x:c r="C104" s="17" t="str">
        <x:v>JUDA TRIJOGA ADISU</x:v>
      </x:c>
      <x:c r="D104" s="16" t="n">
        <x:v>5000000</x:v>
      </x:c>
      <x:c r="E104" s="16"/>
      <x:c r="F104" s="16" t="n">
        <x:v>132278718.32</x:v>
      </x:c>
      <x:c r="G104" s="16" t="n">
        <x:f>IF(D104="","",IF(OR(ISNUMBER(SEARCH("musik",J104)),RIGHT(TEXT(D104,"0"),2)="99"),0,IF(OR(ISNUMBER(SEARCH("eropa",J104)),ISNUMBER(SEARCH("e ropa",J104)),ISNUMBER(SEARCH("europa",J104)),ISNUMBER(SEARCH("europe",J104)),ISNUMBER(SEARCH("belanda",J104)),ISNUMBER(SEARCH("hagios international",J104)),ISNUMBER(SEARCH("hagios internationaal",J104)),ISNUMBER(SEARCH("hagios den haag",J104)),RIGHT(TEXT(D104,"0"),2)="77"),D104,0)))</x:f>
        <x:v>0</x:v>
      </x:c>
      <x:c r="H104" s="16" t="n">
        <x:f>IF(D104="","",IF(OR(G104&gt;0,I104&gt;0),0,D104))</x:f>
        <x:v>5000000</x:v>
      </x:c>
      <x:c r="I104" s="16" t="n">
        <x:f>IF(D104="","",IF(OR(ISNUMBER(SEARCH("musik",J104)),RIGHT(TEXT(D104,"0"),2)="99"),D104,0))</x:f>
        <x:v>0</x:v>
      </x:c>
      <x:c r="J104" s="17" t="str">
        <x:v>TRSF E-BANKING CR 2308/FTSCY/WS95031 5000000.00 | JUDA TRIJOGA ADISU</x:v>
      </x:c>
    </x:row>
    <x:row r="105" ht="31" customHeight="1">
      <x:c r="A105" s="12" t="n">
        <x:v>100</x:v>
      </x:c>
      <x:c r="B105" s="14" t="n">
        <x:v>46257.5</x:v>
      </x:c>
      <x:c r="C105" s="17" t="str">
        <x:v>Pelayanan Europe JUDA TRIJOGA ADISU</x:v>
      </x:c>
      <x:c r="D105" s="16" t="n">
        <x:v>5000077</x:v>
      </x:c>
      <x:c r="E105" s="16"/>
      <x:c r="F105" s="16" t="n">
        <x:v>137278795.32</x:v>
      </x:c>
      <x:c r="G105" s="16" t="n">
        <x:f>IF(D105="","",IF(OR(ISNUMBER(SEARCH("musik",J105)),RIGHT(TEXT(D105,"0"),2)="99"),0,IF(OR(ISNUMBER(SEARCH("eropa",J105)),ISNUMBER(SEARCH("e ropa",J105)),ISNUMBER(SEARCH("europa",J105)),ISNUMBER(SEARCH("europe",J105)),ISNUMBER(SEARCH("belanda",J105)),ISNUMBER(SEARCH("hagios international",J105)),ISNUMBER(SEARCH("hagios internationaal",J105)),ISNUMBER(SEARCH("hagios den haag",J105)),RIGHT(TEXT(D105,"0"),2)="77"),D105,0)))</x:f>
        <x:v>5000077</x:v>
      </x:c>
      <x:c r="H105" s="16" t="n">
        <x:f>IF(D105="","",IF(OR(G105&gt;0,I105&gt;0),0,D105))</x:f>
        <x:v>0</x:v>
      </x:c>
      <x:c r="I105" s="16" t="n">
        <x:f>IF(D105="","",IF(OR(ISNUMBER(SEARCH("musik",J105)),RIGHT(TEXT(D105,"0"),2)="99"),D105,0))</x:f>
        <x:v>0</x:v>
      </x:c>
      <x:c r="J105" s="17" t="str">
        <x:v>TRSF E-BANKING CR 2308/FTSCY/WS95031 5000077.00 | Pelayanan Europe JUDA TRIJOGA ADISU</x:v>
      </x:c>
    </x:row>
    <x:row r="106" ht="31" customHeight="1">
      <x:c r="A106" s="12" t="n">
        <x:v>101</x:v>
      </x:c>
      <x:c r="B106" s="14" t="n">
        <x:v>46257.5</x:v>
      </x:c>
      <x:c r="C106" s="17" t="str">
        <x:v>ANDERSEN</x:v>
      </x:c>
      <x:c r="D106" s="16" t="n">
        <x:v>100000</x:v>
      </x:c>
      <x:c r="E106" s="16"/>
      <x:c r="F106" s="16" t="n">
        <x:v>137378795.32</x:v>
      </x:c>
      <x:c r="G106" s="16" t="n">
        <x:f>IF(D106="","",IF(OR(ISNUMBER(SEARCH("musik",J106)),RIGHT(TEXT(D106,"0"),2)="99"),0,IF(OR(ISNUMBER(SEARCH("eropa",J106)),ISNUMBER(SEARCH("e ropa",J106)),ISNUMBER(SEARCH("europa",J106)),ISNUMBER(SEARCH("europe",J106)),ISNUMBER(SEARCH("belanda",J106)),ISNUMBER(SEARCH("hagios international",J106)),ISNUMBER(SEARCH("hagios internationaal",J106)),ISNUMBER(SEARCH("hagios den haag",J106)),RIGHT(TEXT(D106,"0"),2)="77"),D106,0)))</x:f>
        <x:v>0</x:v>
      </x:c>
      <x:c r="H106" s="16" t="n">
        <x:f>IF(D106="","",IF(OR(G106&gt;0,I106&gt;0),0,D106))</x:f>
        <x:v>100000</x:v>
      </x:c>
      <x:c r="I106" s="16" t="n">
        <x:f>IF(D106="","",IF(OR(ISNUMBER(SEARCH("musik",J106)),RIGHT(TEXT(D106,"0"),2)="99"),D106,0))</x:f>
        <x:v>0</x:v>
      </x:c>
      <x:c r="J106" s="17" t="str">
        <x:v>TRSF E-BANKING CR 2308/FTSCY/WS95031 100000.00 | ANDERSEN</x:v>
      </x:c>
    </x:row>
    <x:row r="107" ht="31" customHeight="1">
      <x:c r="A107" s="12" t="n">
        <x:v>102</x:v>
      </x:c>
      <x:c r="B107" s="14" t="n">
        <x:v>46257.5</x:v>
      </x:c>
      <x:c r="C107" s="17" t="str">
        <x:v>YOHANES ANDY RYANT</x:v>
      </x:c>
      <x:c r="D107" s="16" t="n">
        <x:v>1000000</x:v>
      </x:c>
      <x:c r="E107" s="16"/>
      <x:c r="F107" s="16" t="n">
        <x:v>138378795.32</x:v>
      </x:c>
      <x:c r="G107" s="16" t="n">
        <x:f>IF(D107="","",IF(OR(ISNUMBER(SEARCH("musik",J107)),RIGHT(TEXT(D107,"0"),2)="99"),0,IF(OR(ISNUMBER(SEARCH("eropa",J107)),ISNUMBER(SEARCH("e ropa",J107)),ISNUMBER(SEARCH("europa",J107)),ISNUMBER(SEARCH("europe",J107)),ISNUMBER(SEARCH("belanda",J107)),ISNUMBER(SEARCH("hagios international",J107)),ISNUMBER(SEARCH("hagios internationaal",J107)),ISNUMBER(SEARCH("hagios den haag",J107)),RIGHT(TEXT(D107,"0"),2)="77"),D107,0)))</x:f>
        <x:v>0</x:v>
      </x:c>
      <x:c r="H107" s="16" t="n">
        <x:f>IF(D107="","",IF(OR(G107&gt;0,I107&gt;0),0,D107))</x:f>
        <x:v>1000000</x:v>
      </x:c>
      <x:c r="I107" s="16" t="n">
        <x:f>IF(D107="","",IF(OR(ISNUMBER(SEARCH("musik",J107)),RIGHT(TEXT(D107,"0"),2)="99"),D107,0))</x:f>
        <x:v>0</x:v>
      </x:c>
      <x:c r="J107" s="17" t="str">
        <x:v>BI-FAST CR TRANSFER DR 028 YOHANES ANDY RYANT</x:v>
      </x:c>
    </x:row>
    <x:row r="108" ht="31" customHeight="1">
      <x:c r="A108" s="12" t="n">
        <x:v>103</x:v>
      </x:c>
      <x:c r="B108" s="14" t="n">
        <x:v>46258.5</x:v>
      </x:c>
      <x:c r="C108" s="17" t="str">
        <x:v>DJONGGI DHARMA LUM</x:v>
      </x:c>
      <x:c r="D108" s="16" t="n">
        <x:v>50000</x:v>
      </x:c>
      <x:c r="E108" s="16"/>
      <x:c r="F108" s="16" t="n">
        <x:v>138428795.32</x:v>
      </x:c>
      <x:c r="G108" s="16" t="n">
        <x:f>IF(D108="","",IF(OR(ISNUMBER(SEARCH("musik",J108)),RIGHT(TEXT(D108,"0"),2)="99"),0,IF(OR(ISNUMBER(SEARCH("eropa",J108)),ISNUMBER(SEARCH("e ropa",J108)),ISNUMBER(SEARCH("europa",J108)),ISNUMBER(SEARCH("europe",J108)),ISNUMBER(SEARCH("belanda",J108)),ISNUMBER(SEARCH("hagios international",J108)),ISNUMBER(SEARCH("hagios internationaal",J108)),ISNUMBER(SEARCH("hagios den haag",J108)),RIGHT(TEXT(D108,"0"),2)="77"),D108,0)))</x:f>
        <x:v>0</x:v>
      </x:c>
      <x:c r="H108" s="16" t="n">
        <x:f>IF(D108="","",IF(OR(G108&gt;0,I108&gt;0),0,D108))</x:f>
        <x:v>50000</x:v>
      </x:c>
      <x:c r="I108" s="16" t="n">
        <x:f>IF(D108="","",IF(OR(ISNUMBER(SEARCH("musik",J108)),RIGHT(TEXT(D108,"0"),2)="99"),D108,0))</x:f>
        <x:v>0</x:v>
      </x:c>
      <x:c r="J108" s="17" t="str">
        <x:v>TRSF E-BANKING CR 2308/FTSCY/WS95031 50000.00 | DJONGGI DHARMA LUM</x:v>
      </x:c>
    </x:row>
    <x:row r="109" ht="31" customHeight="1">
      <x:c r="A109" s="12" t="n">
        <x:v>104</x:v>
      </x:c>
      <x:c r="B109" s="14" t="n">
        <x:v>46258.5</x:v>
      </x:c>
      <x:c r="C109" s="17" t="str">
        <x:v>eropa DJONGGI DHARMA LUM</x:v>
      </x:c>
      <x:c r="D109" s="16" t="n">
        <x:v>50077</x:v>
      </x:c>
      <x:c r="E109" s="16"/>
      <x:c r="F109" s="16" t="n">
        <x:v>138478872.32</x:v>
      </x:c>
      <x:c r="G109" s="16" t="n">
        <x:f>IF(D109="","",IF(OR(ISNUMBER(SEARCH("musik",J109)),RIGHT(TEXT(D109,"0"),2)="99"),0,IF(OR(ISNUMBER(SEARCH("eropa",J109)),ISNUMBER(SEARCH("e ropa",J109)),ISNUMBER(SEARCH("europa",J109)),ISNUMBER(SEARCH("europe",J109)),ISNUMBER(SEARCH("belanda",J109)),ISNUMBER(SEARCH("hagios international",J109)),ISNUMBER(SEARCH("hagios internationaal",J109)),ISNUMBER(SEARCH("hagios den haag",J109)),RIGHT(TEXT(D109,"0"),2)="77"),D109,0)))</x:f>
        <x:v>50077</x:v>
      </x:c>
      <x:c r="H109" s="16" t="n">
        <x:f>IF(D109="","",IF(OR(G109&gt;0,I109&gt;0),0,D109))</x:f>
        <x:v>0</x:v>
      </x:c>
      <x:c r="I109" s="16" t="n">
        <x:f>IF(D109="","",IF(OR(ISNUMBER(SEARCH("musik",J109)),RIGHT(TEXT(D109,"0"),2)="99"),D109,0))</x:f>
        <x:v>0</x:v>
      </x:c>
      <x:c r="J109" s="17" t="str">
        <x:v>TRSF E-BANKING CR 2308/FTSCY/WS95031 50077.00 | eropa DJONGGI DHARMA LUM</x:v>
      </x:c>
    </x:row>
    <x:row r="110" ht="31" customHeight="1">
      <x:c r="A110" s="12" t="n">
        <x:v>105</x:v>
      </x:c>
      <x:c r="B110" s="14" t="n">
        <x:v>46258.5</x:v>
      </x:c>
      <x:c r="C110" s="17" t="str">
        <x:v>PEI FEN BETTY FONN</x:v>
      </x:c>
      <x:c r="D110" s="16" t="n">
        <x:v>95000</x:v>
      </x:c>
      <x:c r="E110" s="16"/>
      <x:c r="F110" s="16" t="n">
        <x:v>138573872.32</x:v>
      </x:c>
      <x:c r="G110" s="16" t="n">
        <x:f>IF(D110="","",IF(OR(ISNUMBER(SEARCH("musik",J110)),RIGHT(TEXT(D110,"0"),2)="99"),0,IF(OR(ISNUMBER(SEARCH("eropa",J110)),ISNUMBER(SEARCH("e ropa",J110)),ISNUMBER(SEARCH("europa",J110)),ISNUMBER(SEARCH("europe",J110)),ISNUMBER(SEARCH("belanda",J110)),ISNUMBER(SEARCH("hagios international",J110)),ISNUMBER(SEARCH("hagios internationaal",J110)),ISNUMBER(SEARCH("hagios den haag",J110)),RIGHT(TEXT(D110,"0"),2)="77"),D110,0)))</x:f>
        <x:v>0</x:v>
      </x:c>
      <x:c r="H110" s="16" t="n">
        <x:f>IF(D110="","",IF(OR(G110&gt;0,I110&gt;0),0,D110))</x:f>
        <x:v>95000</x:v>
      </x:c>
      <x:c r="I110" s="16" t="n">
        <x:f>IF(D110="","",IF(OR(ISNUMBER(SEARCH("musik",J110)),RIGHT(TEXT(D110,"0"),2)="99"),D110,0))</x:f>
        <x:v>0</x:v>
      </x:c>
      <x:c r="J110" s="17" t="str">
        <x:v>TRSF E-BANKING CR 2408/FTSCY/WS95271 95000.00 | PEI FEN BETTY FONN</x:v>
      </x:c>
    </x:row>
    <x:row r="111" ht="31" customHeight="1">
      <x:c r="A111" s="12" t="n">
        <x:v>106</x:v>
      </x:c>
      <x:c r="B111" s="14" t="n">
        <x:v>46258.5</x:v>
      </x:c>
      <x:c r="C111" s="17" t="str">
        <x:v>Diakonia Hari ini PRIYATNA</x:v>
      </x:c>
      <x:c r="D111" s="16" t="n">
        <x:v>10000</x:v>
      </x:c>
      <x:c r="E111" s="16"/>
      <x:c r="F111" s="16" t="n">
        <x:v>138583872.32</x:v>
      </x:c>
      <x:c r="G111" s="16" t="n">
        <x:f>IF(D111="","",IF(OR(ISNUMBER(SEARCH("musik",J111)),RIGHT(TEXT(D111,"0"),2)="99"),0,IF(OR(ISNUMBER(SEARCH("eropa",J111)),ISNUMBER(SEARCH("e ropa",J111)),ISNUMBER(SEARCH("europa",J111)),ISNUMBER(SEARCH("europe",J111)),ISNUMBER(SEARCH("belanda",J111)),ISNUMBER(SEARCH("hagios international",J111)),ISNUMBER(SEARCH("hagios internationaal",J111)),ISNUMBER(SEARCH("hagios den haag",J111)),RIGHT(TEXT(D111,"0"),2)="77"),D111,0)))</x:f>
        <x:v>0</x:v>
      </x:c>
      <x:c r="H111" s="16" t="n">
        <x:f>IF(D111="","",IF(OR(G111&gt;0,I111&gt;0),0,D111))</x:f>
        <x:v>10000</x:v>
      </x:c>
      <x:c r="I111" s="16" t="n">
        <x:f>IF(D111="","",IF(OR(ISNUMBER(SEARCH("musik",J111)),RIGHT(TEXT(D111,"0"),2)="99"),D111,0))</x:f>
        <x:v>0</x:v>
      </x:c>
      <x:c r="J111" s="17" t="str">
        <x:v>TRSF E-BANKING CR 2408/FTSCY/WS95031 10000.00 | Diakonia Hari ini PRIYATNA</x:v>
      </x:c>
    </x:row>
    <x:row r="112" ht="31" customHeight="1">
      <x:c r="A112" s="12" t="n">
        <x:v>107</x:v>
      </x:c>
      <x:c r="B112" s="14" t="n">
        <x:v>46258.5</x:v>
      </x:c>
      <x:c r="C112" s="17" t="str">
        <x:v>HAGIOS INTERNATION</x:v>
      </x:c>
      <x:c r="D112" s="16"/>
      <x:c r="E112" s="16" t="n">
        <x:v>20706500</x:v>
      </x:c>
      <x:c r="F112" s="16" t="n">
        <x:v>117877372.32</x:v>
      </x:c>
      <x:c r="G112" s="16" t="str">
        <x:f>IF(D112="","",IF(OR(ISNUMBER(SEARCH("musik",J112)),RIGHT(TEXT(D112,"0"),2)="99"),0,IF(OR(ISNUMBER(SEARCH("eropa",J112)),ISNUMBER(SEARCH("e ropa",J112)),ISNUMBER(SEARCH("europa",J112)),ISNUMBER(SEARCH("europe",J112)),ISNUMBER(SEARCH("belanda",J112)),ISNUMBER(SEARCH("hagios international",J112)),ISNUMBER(SEARCH("hagios internationaal",J112)),ISNUMBER(SEARCH("hagios den haag",J112)),RIGHT(TEXT(D112,"0"),2)="77"),D112,0)))</x:f>
      </x:c>
      <x:c r="H112" s="16" t="str">
        <x:f>IF(D112="","",IF(OR(G112&gt;0,I112&gt;0),0,D112))</x:f>
      </x:c>
      <x:c r="I112" s="16" t="str">
        <x:f>IF(D112="","",IF(OR(ISNUMBER(SEARCH("musik",J112)),RIGHT(TEXT(D112,"0"),2)="99"),D112,0))</x:f>
      </x:c>
      <x:c r="J112" s="17" t="str">
        <x:v>TRSF E-BANKING DB 0824/FTORT/YZS5Q TRANSFER OR VIA IB | ING BANK N.V. EUR 1000.00 | HAGIOS INTERNATION</x:v>
      </x:c>
    </x:row>
    <x:row r="113" ht="31" customHeight="1">
      <x:c r="A113" s="12" t="n">
        <x:v>108</x:v>
      </x:c>
      <x:c r="B113" s="14" t="n">
        <x:v>46258.5</x:v>
      </x:c>
      <x:c r="C113" s="17" t="str">
        <x:v>HAGIOS INTERNATIONAAL / BANK</x:v>
      </x:c>
      <x:c r="D113" s="16"/>
      <x:c r="E113" s="16" t="n">
        <x:v>35000</x:v>
      </x:c>
      <x:c r="F113" s="16" t="n">
        <x:v>117842372.32</x:v>
      </x:c>
      <x:c r="G113" s="16" t="str">
        <x:f>IF(D113="","",IF(OR(ISNUMBER(SEARCH("musik",J113)),RIGHT(TEXT(D113,"0"),2)="99"),0,IF(OR(ISNUMBER(SEARCH("eropa",J113)),ISNUMBER(SEARCH("e ropa",J113)),ISNUMBER(SEARCH("europa",J113)),ISNUMBER(SEARCH("europe",J113)),ISNUMBER(SEARCH("belanda",J113)),ISNUMBER(SEARCH("hagios international",J113)),ISNUMBER(SEARCH("hagios internationaal",J113)),ISNUMBER(SEARCH("hagios den haag",J113)),RIGHT(TEXT(D113,"0"),2)="77"),D113,0)))</x:f>
      </x:c>
      <x:c r="H113" s="16" t="str">
        <x:f>IF(D113="","",IF(OR(G113&gt;0,I113&gt;0),0,D113))</x:f>
      </x:c>
      <x:c r="I113" s="16" t="str">
        <x:f>IF(D113="","",IF(OR(ISNUMBER(SEARCH("musik",J113)),RIGHT(TEXT(D113,"0"),2)="99"),D113,0))</x:f>
      </x:c>
      <x:c r="J113" s="17" t="str">
        <x:v>BA JASA E-BANKING 0824/FTORF/YZS5Q FEE TELEX OR | ING BANK N.V. HAGIOS INTERNATION</x:v>
      </x:c>
    </x:row>
    <x:row r="114" ht="31" customHeight="1">
      <x:c r="A114" s="12" t="n">
        <x:v>109</x:v>
      </x:c>
      <x:c r="B114" s="14" t="n">
        <x:v>46258.5</x:v>
      </x:c>
      <x:c r="C114" s="17" t="str">
        <x:v>HAGIOS INTERNATIONAAL / BANK</x:v>
      </x:c>
      <x:c r="D114" s="16"/>
      <x:c r="E114" s="16" t="n">
        <x:v>621195</x:v>
      </x:c>
      <x:c r="F114" s="16" t="n">
        <x:v>117221177.32</x:v>
      </x:c>
      <x:c r="G114" s="16" t="str">
        <x:f>IF(D114="","",IF(OR(ISNUMBER(SEARCH("musik",J114)),RIGHT(TEXT(D114,"0"),2)="99"),0,IF(OR(ISNUMBER(SEARCH("eropa",J114)),ISNUMBER(SEARCH("e ropa",J114)),ISNUMBER(SEARCH("europa",J114)),ISNUMBER(SEARCH("europe",J114)),ISNUMBER(SEARCH("belanda",J114)),ISNUMBER(SEARCH("hagios international",J114)),ISNUMBER(SEARCH("hagios internationaal",J114)),ISNUMBER(SEARCH("hagios den haag",J114)),RIGHT(TEXT(D114,"0"),2)="77"),D114,0)))</x:f>
      </x:c>
      <x:c r="H114" s="16" t="str">
        <x:f>IF(D114="","",IF(OR(G114&gt;0,I114&gt;0),0,D114))</x:f>
      </x:c>
      <x:c r="I114" s="16" t="str">
        <x:f>IF(D114="","",IF(OR(ISNUMBER(SEARCH("musik",J114)),RIGHT(TEXT(D114,"0"),2)="99"),D114,0))</x:f>
      </x:c>
      <x:c r="J114" s="17" t="str">
        <x:v>BA JASA E-BANKING 0824/FTORF/YZS5Q FEE FULL AMT OR | ING BANK N.V. HAGIOS INTERNATION</x:v>
      </x:c>
    </x:row>
    <x:row r="115" ht="31" customHeight="1">
      <x:c r="A115" s="12" t="n">
        <x:v>110</x:v>
      </x:c>
      <x:c r="B115" s="14" t="n">
        <x:v>46258.5</x:v>
      </x:c>
      <x:c r="C115" s="17" t="str">
        <x:v>HAGIOS INTERNATIONAAL / BANK</x:v>
      </x:c>
      <x:c r="D115" s="16"/>
      <x:c r="E115" s="16" t="n">
        <x:v>30000</x:v>
      </x:c>
      <x:c r="F115" s="16" t="n">
        <x:v>117191177.32</x:v>
      </x:c>
      <x:c r="G115" s="16" t="str">
        <x:f>IF(D115="","",IF(OR(ISNUMBER(SEARCH("musik",J115)),RIGHT(TEXT(D115,"0"),2)="99"),0,IF(OR(ISNUMBER(SEARCH("eropa",J115)),ISNUMBER(SEARCH("e ropa",J115)),ISNUMBER(SEARCH("europa",J115)),ISNUMBER(SEARCH("europe",J115)),ISNUMBER(SEARCH("belanda",J115)),ISNUMBER(SEARCH("hagios international",J115)),ISNUMBER(SEARCH("hagios internationaal",J115)),ISNUMBER(SEARCH("hagios den haag",J115)),RIGHT(TEXT(D115,"0"),2)="77"),D115,0)))</x:f>
      </x:c>
      <x:c r="H115" s="16" t="str">
        <x:f>IF(D115="","",IF(OR(G115&gt;0,I115&gt;0),0,D115))</x:f>
      </x:c>
      <x:c r="I115" s="16" t="str">
        <x:f>IF(D115="","",IF(OR(ISNUMBER(SEARCH("musik",J115)),RIGHT(TEXT(D115,"0"),2)="99"),D115,0))</x:f>
      </x:c>
      <x:c r="J115" s="17" t="str">
        <x:v>BA JASA E-BANKING 0824/FTORF/YZS5Q FEE VALUE TDY OR | ING BANK N.V. HAGIOS INTERNATION</x:v>
      </x:c>
    </x:row>
    <x:row r="116" ht="31" customHeight="1">
      <x:c r="A116" s="12" t="n">
        <x:v>111</x:v>
      </x:c>
      <x:c r="B116" s="14" t="n">
        <x:v>46258.5</x:v>
      </x:c>
      <x:c r="C116" s="17" t="str">
        <x:v>Penginjilan LEON KRISTANTO</x:v>
      </x:c>
      <x:c r="D116" s="16" t="n">
        <x:v>100000</x:v>
      </x:c>
      <x:c r="E116" s="16"/>
      <x:c r="F116" s="16" t="n">
        <x:v>117291177.32</x:v>
      </x:c>
      <x:c r="G116" s="16" t="n">
        <x:f>IF(D116="","",IF(OR(ISNUMBER(SEARCH("musik",J116)),RIGHT(TEXT(D116,"0"),2)="99"),0,IF(OR(ISNUMBER(SEARCH("eropa",J116)),ISNUMBER(SEARCH("e ropa",J116)),ISNUMBER(SEARCH("europa",J116)),ISNUMBER(SEARCH("europe",J116)),ISNUMBER(SEARCH("belanda",J116)),ISNUMBER(SEARCH("hagios international",J116)),ISNUMBER(SEARCH("hagios internationaal",J116)),ISNUMBER(SEARCH("hagios den haag",J116)),RIGHT(TEXT(D116,"0"),2)="77"),D116,0)))</x:f>
        <x:v>0</x:v>
      </x:c>
      <x:c r="H116" s="16" t="n">
        <x:f>IF(D116="","",IF(OR(G116&gt;0,I116&gt;0),0,D116))</x:f>
        <x:v>100000</x:v>
      </x:c>
      <x:c r="I116" s="16" t="n">
        <x:f>IF(D116="","",IF(OR(ISNUMBER(SEARCH("musik",J116)),RIGHT(TEXT(D116,"0"),2)="99"),D116,0))</x:f>
        <x:v>0</x:v>
      </x:c>
      <x:c r="J116" s="17" t="str">
        <x:v>TRSF E-BANKING CR 2408/FTSCY/WS95271 100000.00 | Penginjilan LEON KRISTANTO</x:v>
      </x:c>
    </x:row>
    <x:row r="117" ht="31" customHeight="1">
      <x:c r="A117" s="12" t="n">
        <x:v>112</x:v>
      </x:c>
      <x:c r="B117" s="14" t="n">
        <x:v>46259.5</x:v>
      </x:c>
      <x:c r="C117" s="17" t="str">
        <x:v>PRIYATNA</x:v>
      </x:c>
      <x:c r="D117" s="16" t="n">
        <x:v>10000</x:v>
      </x:c>
      <x:c r="E117" s="16"/>
      <x:c r="F117" s="16" t="n">
        <x:v>117301177.32</x:v>
      </x:c>
      <x:c r="G117" s="16" t="n">
        <x:f>IF(D117="","",IF(OR(ISNUMBER(SEARCH("musik",J117)),RIGHT(TEXT(D117,"0"),2)="99"),0,IF(OR(ISNUMBER(SEARCH("eropa",J117)),ISNUMBER(SEARCH("e ropa",J117)),ISNUMBER(SEARCH("europa",J117)),ISNUMBER(SEARCH("europe",J117)),ISNUMBER(SEARCH("belanda",J117)),ISNUMBER(SEARCH("hagios international",J117)),ISNUMBER(SEARCH("hagios internationaal",J117)),ISNUMBER(SEARCH("hagios den haag",J117)),RIGHT(TEXT(D117,"0"),2)="77"),D117,0)))</x:f>
        <x:v>0</x:v>
      </x:c>
      <x:c r="H117" s="16" t="n">
        <x:f>IF(D117="","",IF(OR(G117&gt;0,I117&gt;0),0,D117))</x:f>
        <x:v>10000</x:v>
      </x:c>
      <x:c r="I117" s="16" t="n">
        <x:f>IF(D117="","",IF(OR(ISNUMBER(SEARCH("musik",J117)),RIGHT(TEXT(D117,"0"),2)="99"),D117,0))</x:f>
        <x:v>0</x:v>
      </x:c>
      <x:c r="J117" s="17" t="str">
        <x:v>TRSF E-BANKING CR 2508/FTSCY/WS95031 10000.00 | Untuk Diakonia Har i ini | PRIYATNA</x:v>
      </x:c>
    </x:row>
    <x:row r="118" ht="31" customHeight="1">
      <x:c r="A118" s="12" t="n">
        <x:v>113</x:v>
      </x:c>
      <x:c r="B118" s="14" t="n">
        <x:v>46259.5</x:v>
      </x:c>
      <x:c r="C118" s="17" t="str">
        <x:v>HENRY ROMPIS</x:v>
      </x:c>
      <x:c r="D118" s="16" t="n">
        <x:v>50000</x:v>
      </x:c>
      <x:c r="E118" s="16"/>
      <x:c r="F118" s="16" t="n">
        <x:v>117351177.32</x:v>
      </x:c>
      <x:c r="G118" s="16" t="n">
        <x:f>IF(D118="","",IF(OR(ISNUMBER(SEARCH("musik",J118)),RIGHT(TEXT(D118,"0"),2)="99"),0,IF(OR(ISNUMBER(SEARCH("eropa",J118)),ISNUMBER(SEARCH("e ropa",J118)),ISNUMBER(SEARCH("europa",J118)),ISNUMBER(SEARCH("europe",J118)),ISNUMBER(SEARCH("belanda",J118)),ISNUMBER(SEARCH("hagios international",J118)),ISNUMBER(SEARCH("hagios internationaal",J118)),ISNUMBER(SEARCH("hagios den haag",J118)),RIGHT(TEXT(D118,"0"),2)="77"),D118,0)))</x:f>
        <x:v>0</x:v>
      </x:c>
      <x:c r="H118" s="16" t="n">
        <x:f>IF(D118="","",IF(OR(G118&gt;0,I118&gt;0),0,D118))</x:f>
        <x:v>50000</x:v>
      </x:c>
      <x:c r="I118" s="16" t="n">
        <x:f>IF(D118="","",IF(OR(ISNUMBER(SEARCH("musik",J118)),RIGHT(TEXT(D118,"0"),2)="99"),D118,0))</x:f>
        <x:v>0</x:v>
      </x:c>
      <x:c r="J118" s="17" t="str">
        <x:v>TRSF E-BANKING CR 2508/FTSCY/WS95031 50000.00 | HENRY ROMPIS</x:v>
      </x:c>
    </x:row>
    <x:row r="119" ht="31" customHeight="1">
      <x:c r="A119" s="12" t="n">
        <x:v>114</x:v>
      </x:c>
      <x:c r="B119" s="14" t="n">
        <x:v>46259.5</x:v>
      </x:c>
      <x:c r="C119" s="17" t="str">
        <x:v>TRSF E-BANKING CR 08/25 685L1 INAM HALIM ST</x:v>
      </x:c>
      <x:c r="D119" s="16" t="n">
        <x:v>400000</x:v>
      </x:c>
      <x:c r="E119" s="16"/>
      <x:c r="F119" s="16" t="n">
        <x:v>117751177.32</x:v>
      </x:c>
      <x:c r="G119" s="16" t="n">
        <x:f>IF(D119="","",IF(OR(ISNUMBER(SEARCH("musik",J119)),RIGHT(TEXT(D119,"0"),2)="99"),0,IF(OR(ISNUMBER(SEARCH("eropa",J119)),ISNUMBER(SEARCH("e ropa",J119)),ISNUMBER(SEARCH("europa",J119)),ISNUMBER(SEARCH("europe",J119)),ISNUMBER(SEARCH("belanda",J119)),ISNUMBER(SEARCH("hagios international",J119)),ISNUMBER(SEARCH("hagios internationaal",J119)),ISNUMBER(SEARCH("hagios den haag",J119)),RIGHT(TEXT(D119,"0"),2)="77"),D119,0)))</x:f>
        <x:v>0</x:v>
      </x:c>
      <x:c r="H119" s="16" t="n">
        <x:f>IF(D119="","",IF(OR(G119&gt;0,I119&gt;0),0,D119))</x:f>
        <x:v>400000</x:v>
      </x:c>
      <x:c r="I119" s="16" t="n">
        <x:f>IF(D119="","",IF(OR(ISNUMBER(SEARCH("musik",J119)),RIGHT(TEXT(D119,"0"),2)="99"),D119,0))</x:f>
        <x:v>0</x:v>
      </x:c>
      <x:c r="J119" s="17" t="str">
        <x:v>TRSF E-BANKING CR 08/25 685L1 INAM HALIM ST</x:v>
      </x:c>
    </x:row>
    <x:row r="120" ht="31" customHeight="1">
      <x:c r="A120" s="12" t="n">
        <x:v>115</x:v>
      </x:c>
      <x:c r="B120" s="14" t="n">
        <x:v>46259.5</x:v>
      </x:c>
      <x:c r="C120" s="17" t="str">
        <x:v>TIMOTHY WIJAYA</x:v>
      </x:c>
      <x:c r="D120" s="16" t="n">
        <x:v>100000</x:v>
      </x:c>
      <x:c r="E120" s="16"/>
      <x:c r="F120" s="16" t="n">
        <x:v>117851177.32</x:v>
      </x:c>
      <x:c r="G120" s="16" t="n">
        <x:f>IF(D120="","",IF(OR(ISNUMBER(SEARCH("musik",J120)),RIGHT(TEXT(D120,"0"),2)="99"),0,IF(OR(ISNUMBER(SEARCH("eropa",J120)),ISNUMBER(SEARCH("e ropa",J120)),ISNUMBER(SEARCH("europa",J120)),ISNUMBER(SEARCH("europe",J120)),ISNUMBER(SEARCH("belanda",J120)),ISNUMBER(SEARCH("hagios international",J120)),ISNUMBER(SEARCH("hagios internationaal",J120)),ISNUMBER(SEARCH("hagios den haag",J120)),RIGHT(TEXT(D120,"0"),2)="77"),D120,0)))</x:f>
        <x:v>0</x:v>
      </x:c>
      <x:c r="H120" s="16" t="n">
        <x:f>IF(D120="","",IF(OR(G120&gt;0,I120&gt;0),0,D120))</x:f>
        <x:v>100000</x:v>
      </x:c>
      <x:c r="I120" s="16" t="n">
        <x:f>IF(D120="","",IF(OR(ISNUMBER(SEARCH("musik",J120)),RIGHT(TEXT(D120,"0"),2)="99"),D120,0))</x:f>
        <x:v>0</x:v>
      </x:c>
      <x:c r="J120" s="17" t="str">
        <x:v>TRSF E-BANKING CR 2508/FTSCY/WS95271 100000.00 | TIMOTHY WIJAYA</x:v>
      </x:c>
    </x:row>
    <x:row r="121" ht="31" customHeight="1">
      <x:c r="A121" s="12" t="n">
        <x:v>116</x:v>
      </x:c>
      <x:c r="B121" s="14" t="n">
        <x:v>46259.5</x:v>
      </x:c>
      <x:c r="C121" s="17" t="str">
        <x:v>PEI FEN BETTY FONN</x:v>
      </x:c>
      <x:c r="D121" s="16" t="n">
        <x:v>110000</x:v>
      </x:c>
      <x:c r="E121" s="16"/>
      <x:c r="F121" s="16" t="n">
        <x:v>117961177.32</x:v>
      </x:c>
      <x:c r="G121" s="16" t="n">
        <x:f>IF(D121="","",IF(OR(ISNUMBER(SEARCH("musik",J121)),RIGHT(TEXT(D121,"0"),2)="99"),0,IF(OR(ISNUMBER(SEARCH("eropa",J121)),ISNUMBER(SEARCH("e ropa",J121)),ISNUMBER(SEARCH("europa",J121)),ISNUMBER(SEARCH("europe",J121)),ISNUMBER(SEARCH("belanda",J121)),ISNUMBER(SEARCH("hagios international",J121)),ISNUMBER(SEARCH("hagios internationaal",J121)),ISNUMBER(SEARCH("hagios den haag",J121)),RIGHT(TEXT(D121,"0"),2)="77"),D121,0)))</x:f>
        <x:v>0</x:v>
      </x:c>
      <x:c r="H121" s="16" t="n">
        <x:f>IF(D121="","",IF(OR(G121&gt;0,I121&gt;0),0,D121))</x:f>
        <x:v>110000</x:v>
      </x:c>
      <x:c r="I121" s="16" t="n">
        <x:f>IF(D121="","",IF(OR(ISNUMBER(SEARCH("musik",J121)),RIGHT(TEXT(D121,"0"),2)="99"),D121,0))</x:f>
        <x:v>0</x:v>
      </x:c>
      <x:c r="J121" s="17" t="str">
        <x:v>TRSF E-BANKING CR 2508/FTSCY/WS95271 110000.00 | PEI FEN BETTY FONN</x:v>
      </x:c>
    </x:row>
    <x:row r="122" ht="31" customHeight="1">
      <x:c r="A122" s="12" t="n">
        <x:v>117</x:v>
      </x:c>
      <x:c r="B122" s="14" t="n">
        <x:v>46260.5</x:v>
      </x:c>
      <x:c r="C122" s="17" t="str">
        <x:v>TONNY NURMALA PUTR</x:v>
      </x:c>
      <x:c r="D122" s="16" t="n">
        <x:v>200000</x:v>
      </x:c>
      <x:c r="E122" s="16"/>
      <x:c r="F122" s="16" t="n">
        <x:v>118161177.32</x:v>
      </x:c>
      <x:c r="G122" s="16" t="n">
        <x:f>IF(D122="","",IF(OR(ISNUMBER(SEARCH("musik",J122)),RIGHT(TEXT(D122,"0"),2)="99"),0,IF(OR(ISNUMBER(SEARCH("eropa",J122)),ISNUMBER(SEARCH("e ropa",J122)),ISNUMBER(SEARCH("europa",J122)),ISNUMBER(SEARCH("europe",J122)),ISNUMBER(SEARCH("belanda",J122)),ISNUMBER(SEARCH("hagios international",J122)),ISNUMBER(SEARCH("hagios internationaal",J122)),ISNUMBER(SEARCH("hagios den haag",J122)),RIGHT(TEXT(D122,"0"),2)="77"),D122,0)))</x:f>
        <x:v>0</x:v>
      </x:c>
      <x:c r="H122" s="16" t="n">
        <x:f>IF(D122="","",IF(OR(G122&gt;0,I122&gt;0),0,D122))</x:f>
        <x:v>200000</x:v>
      </x:c>
      <x:c r="I122" s="16" t="n">
        <x:f>IF(D122="","",IF(OR(ISNUMBER(SEARCH("musik",J122)),RIGHT(TEXT(D122,"0"),2)="99"),D122,0))</x:f>
        <x:v>0</x:v>
      </x:c>
      <x:c r="J122" s="17" t="str">
        <x:v>TRSF E-BANKING CR 2508/FTSCY/WS95011 200000.00 | TONNY NURMALA PUTR</x:v>
      </x:c>
    </x:row>
    <x:row r="123" ht="31" customHeight="1">
      <x:c r="A123" s="12" t="n">
        <x:v>118</x:v>
      </x:c>
      <x:c r="B123" s="14" t="n">
        <x:v>46260.5</x:v>
      </x:c>
      <x:c r="C123" s="17" t="str">
        <x:v>WAHYU KUSUMA ATMAJ</x:v>
      </x:c>
      <x:c r="D123" s="16" t="n">
        <x:v>50077</x:v>
      </x:c>
      <x:c r="E123" s="16"/>
      <x:c r="F123" s="16" t="n">
        <x:v>118211254.32</x:v>
      </x:c>
      <x:c r="G123" s="16" t="n">
        <x:f>IF(D123="","",IF(OR(ISNUMBER(SEARCH("musik",J123)),RIGHT(TEXT(D123,"0"),2)="99"),0,IF(OR(ISNUMBER(SEARCH("eropa",J123)),ISNUMBER(SEARCH("e ropa",J123)),ISNUMBER(SEARCH("europa",J123)),ISNUMBER(SEARCH("europe",J123)),ISNUMBER(SEARCH("belanda",J123)),ISNUMBER(SEARCH("hagios international",J123)),ISNUMBER(SEARCH("hagios internationaal",J123)),ISNUMBER(SEARCH("hagios den haag",J123)),RIGHT(TEXT(D123,"0"),2)="77"),D123,0)))</x:f>
        <x:v>50077</x:v>
      </x:c>
      <x:c r="H123" s="16" t="n">
        <x:f>IF(D123="","",IF(OR(G123&gt;0,I123&gt;0),0,D123))</x:f>
        <x:v>0</x:v>
      </x:c>
      <x:c r="I123" s="16" t="n">
        <x:f>IF(D123="","",IF(OR(ISNUMBER(SEARCH("musik",J123)),RIGHT(TEXT(D123,"0"),2)="99"),D123,0))</x:f>
        <x:v>0</x:v>
      </x:c>
      <x:c r="J123" s="17" t="str">
        <x:v>TRSF E-BANKING CR 2608/FTSCY/WS95031 50077.00 | WAHYU KUSUMA ATMAJ</x:v>
      </x:c>
    </x:row>
    <x:row r="124" ht="31" customHeight="1">
      <x:c r="A124" s="12" t="n">
        <x:v>119</x:v>
      </x:c>
      <x:c r="B124" s="14" t="n">
        <x:v>46260.5</x:v>
      </x:c>
      <x:c r="C124" s="17" t="str">
        <x:v>Santi Oh</x:v>
      </x:c>
      <x:c r="D124" s="16" t="n">
        <x:v>600077</x:v>
      </x:c>
      <x:c r="E124" s="16"/>
      <x:c r="F124" s="16" t="n">
        <x:v>118811331.32</x:v>
      </x:c>
      <x:c r="G124" s="16" t="n">
        <x:f>IF(D124="","",IF(OR(ISNUMBER(SEARCH("musik",J124)),RIGHT(TEXT(D124,"0"),2)="99"),0,IF(OR(ISNUMBER(SEARCH("eropa",J124)),ISNUMBER(SEARCH("e ropa",J124)),ISNUMBER(SEARCH("europa",J124)),ISNUMBER(SEARCH("europe",J124)),ISNUMBER(SEARCH("belanda",J124)),ISNUMBER(SEARCH("hagios international",J124)),ISNUMBER(SEARCH("hagios internationaal",J124)),ISNUMBER(SEARCH("hagios den haag",J124)),RIGHT(TEXT(D124,"0"),2)="77"),D124,0)))</x:f>
        <x:v>600077</x:v>
      </x:c>
      <x:c r="H124" s="16" t="n">
        <x:f>IF(D124="","",IF(OR(G124&gt;0,I124&gt;0),0,D124))</x:f>
        <x:v>0</x:v>
      </x:c>
      <x:c r="I124" s="16" t="n">
        <x:f>IF(D124="","",IF(OR(ISNUMBER(SEARCH("musik",J124)),RIGHT(TEXT(D124,"0"),2)="99"),D124,0))</x:f>
        <x:v>0</x:v>
      </x:c>
      <x:c r="J124" s="17" t="str">
        <x:v>KR OTOMATIS NTRF@2066036881 @BCA26080633224 | @ @AFR | Santi Oh</x:v>
      </x:c>
    </x:row>
    <x:row r="125" ht="31" customHeight="1">
      <x:c r="A125" s="12" t="n">
        <x:v>120</x:v>
      </x:c>
      <x:c r="B125" s="14" t="n">
        <x:v>46260.5</x:v>
      </x:c>
      <x:c r="C125" s="17" t="str">
        <x:v>PRIYATNA</x:v>
      </x:c>
      <x:c r="D125" s="16" t="n">
        <x:v>10000</x:v>
      </x:c>
      <x:c r="E125" s="16"/>
      <x:c r="F125" s="16" t="n">
        <x:v>118821331.32</x:v>
      </x:c>
      <x:c r="G125" s="16" t="n">
        <x:f>IF(D125="","",IF(OR(ISNUMBER(SEARCH("musik",J125)),RIGHT(TEXT(D125,"0"),2)="99"),0,IF(OR(ISNUMBER(SEARCH("eropa",J125)),ISNUMBER(SEARCH("e ropa",J125)),ISNUMBER(SEARCH("europa",J125)),ISNUMBER(SEARCH("europe",J125)),ISNUMBER(SEARCH("belanda",J125)),ISNUMBER(SEARCH("hagios international",J125)),ISNUMBER(SEARCH("hagios internationaal",J125)),ISNUMBER(SEARCH("hagios den haag",J125)),RIGHT(TEXT(D125,"0"),2)="77"),D125,0)))</x:f>
        <x:v>0</x:v>
      </x:c>
      <x:c r="H125" s="16" t="n">
        <x:f>IF(D125="","",IF(OR(G125&gt;0,I125&gt;0),0,D125))</x:f>
        <x:v>10000</x:v>
      </x:c>
      <x:c r="I125" s="16" t="n">
        <x:f>IF(D125="","",IF(OR(ISNUMBER(SEARCH("musik",J125)),RIGHT(TEXT(D125,"0"),2)="99"),D125,0))</x:f>
        <x:v>0</x:v>
      </x:c>
      <x:c r="J125" s="17" t="str">
        <x:v>TRSF E-BANKING CR 2608/FTSCY/WS95031 10000.00 | Untuk Diakonia Har i ini | PRIYATNA</x:v>
      </x:c>
    </x:row>
    <x:row r="126" ht="31" customHeight="1">
      <x:c r="A126" s="12" t="n">
        <x:v>121</x:v>
      </x:c>
      <x:c r="B126" s="14" t="n">
        <x:v>46261.5</x:v>
      </x:c>
      <x:c r="C126" s="17" t="str">
        <x:v>HENRY ROMPIS</x:v>
      </x:c>
      <x:c r="D126" s="16" t="n">
        <x:v>10000</x:v>
      </x:c>
      <x:c r="E126" s="16"/>
      <x:c r="F126" s="16" t="n">
        <x:v>118831331.32</x:v>
      </x:c>
      <x:c r="G126" s="16" t="n">
        <x:f>IF(D126="","",IF(OR(ISNUMBER(SEARCH("musik",J126)),RIGHT(TEXT(D126,"0"),2)="99"),0,IF(OR(ISNUMBER(SEARCH("eropa",J126)),ISNUMBER(SEARCH("e ropa",J126)),ISNUMBER(SEARCH("europa",J126)),ISNUMBER(SEARCH("europe",J126)),ISNUMBER(SEARCH("belanda",J126)),ISNUMBER(SEARCH("hagios international",J126)),ISNUMBER(SEARCH("hagios internationaal",J126)),ISNUMBER(SEARCH("hagios den haag",J126)),RIGHT(TEXT(D126,"0"),2)="77"),D126,0)))</x:f>
        <x:v>0</x:v>
      </x:c>
      <x:c r="H126" s="16" t="n">
        <x:f>IF(D126="","",IF(OR(G126&gt;0,I126&gt;0),0,D126))</x:f>
        <x:v>10000</x:v>
      </x:c>
      <x:c r="I126" s="16" t="n">
        <x:f>IF(D126="","",IF(OR(ISNUMBER(SEARCH("musik",J126)),RIGHT(TEXT(D126,"0"),2)="99"),D126,0))</x:f>
        <x:v>0</x:v>
      </x:c>
      <x:c r="J126" s="17" t="str">
        <x:v>TRSF E-BANKING CR 2708/FTSCY/WS95031 10000.00 | HENRY ROMPIS</x:v>
      </x:c>
    </x:row>
    <x:row r="127" ht="31" customHeight="1">
      <x:c r="A127" s="12" t="n">
        <x:v>122</x:v>
      </x:c>
      <x:c r="B127" s="14" t="n">
        <x:v>46261.5</x:v>
      </x:c>
      <x:c r="C127" s="17" t="str">
        <x:v>KEKE SURYA</x:v>
      </x:c>
      <x:c r="D127" s="16" t="n">
        <x:v>1000000</x:v>
      </x:c>
      <x:c r="E127" s="16"/>
      <x:c r="F127" s="16" t="n">
        <x:v>119831331.32</x:v>
      </x:c>
      <x:c r="G127" s="16" t="n">
        <x:f>IF(D127="","",IF(OR(ISNUMBER(SEARCH("musik",J127)),RIGHT(TEXT(D127,"0"),2)="99"),0,IF(OR(ISNUMBER(SEARCH("eropa",J127)),ISNUMBER(SEARCH("e ropa",J127)),ISNUMBER(SEARCH("europa",J127)),ISNUMBER(SEARCH("europe",J127)),ISNUMBER(SEARCH("belanda",J127)),ISNUMBER(SEARCH("hagios international",J127)),ISNUMBER(SEARCH("hagios internationaal",J127)),ISNUMBER(SEARCH("hagios den haag",J127)),RIGHT(TEXT(D127,"0"),2)="77"),D127,0)))</x:f>
        <x:v>0</x:v>
      </x:c>
      <x:c r="H127" s="16" t="n">
        <x:f>IF(D127="","",IF(OR(G127&gt;0,I127&gt;0),0,D127))</x:f>
        <x:v>1000000</x:v>
      </x:c>
      <x:c r="I127" s="16" t="n">
        <x:f>IF(D127="","",IF(OR(ISNUMBER(SEARCH("musik",J127)),RIGHT(TEXT(D127,"0"),2)="99"),D127,0))</x:f>
        <x:v>0</x:v>
      </x:c>
      <x:c r="J127" s="17" t="str">
        <x:v>BI-FAST CR TRANSFER DR 213 KEKE SURYA</x:v>
      </x:c>
    </x:row>
    <x:row r="128" ht="31" customHeight="1">
      <x:c r="A128" s="12" t="n">
        <x:v>123</x:v>
      </x:c>
      <x:c r="B128" s="14" t="n">
        <x:v>46261.5</x:v>
      </x:c>
      <x:c r="C128" s="17" t="str">
        <x:v>DANIEL DIKA NURHAR</x:v>
      </x:c>
      <x:c r="D128" s="16" t="n">
        <x:v>50000</x:v>
      </x:c>
      <x:c r="E128" s="16"/>
      <x:c r="F128" s="16" t="n">
        <x:v>119881331.32</x:v>
      </x:c>
      <x:c r="G128" s="16" t="n">
        <x:f>IF(D128="","",IF(OR(ISNUMBER(SEARCH("musik",J128)),RIGHT(TEXT(D128,"0"),2)="99"),0,IF(OR(ISNUMBER(SEARCH("eropa",J128)),ISNUMBER(SEARCH("e ropa",J128)),ISNUMBER(SEARCH("europa",J128)),ISNUMBER(SEARCH("europe",J128)),ISNUMBER(SEARCH("belanda",J128)),ISNUMBER(SEARCH("hagios international",J128)),ISNUMBER(SEARCH("hagios internationaal",J128)),ISNUMBER(SEARCH("hagios den haag",J128)),RIGHT(TEXT(D128,"0"),2)="77"),D128,0)))</x:f>
        <x:v>50000</x:v>
      </x:c>
      <x:c r="H128" s="16" t="n">
        <x:f>IF(D128="","",IF(OR(G128&gt;0,I128&gt;0),0,D128))</x:f>
        <x:v>0</x:v>
      </x:c>
      <x:c r="I128" s="16" t="n">
        <x:f>IF(D128="","",IF(OR(ISNUMBER(SEARCH("musik",J128)),RIGHT(TEXT(D128,"0"),2)="99"),D128,0))</x:f>
        <x:v>0</x:v>
      </x:c>
      <x:c r="J128" s="17" t="str">
        <x:v>TRSF E-BANKING CR 2708/FTSCY/WS95271 50000.00 | MENDUKUNG PELAYANA N PROJECT EROPA 77 | DANIEL DIKA NURHAR</x:v>
      </x:c>
    </x:row>
    <x:row r="129" ht="31" customHeight="1">
      <x:c r="A129" s="12" t="n">
        <x:v>124</x:v>
      </x:c>
      <x:c r="B129" s="14" t="n">
        <x:v>46261.5</x:v>
      </x:c>
      <x:c r="C129" s="17" t="str">
        <x:v>KEKE SURYA</x:v>
      </x:c>
      <x:c r="D129" s="16" t="n">
        <x:v>1000077</x:v>
      </x:c>
      <x:c r="E129" s="16"/>
      <x:c r="F129" s="16" t="n">
        <x:v>120881408.32</x:v>
      </x:c>
      <x:c r="G129" s="16" t="n">
        <x:f>IF(D129="","",IF(OR(ISNUMBER(SEARCH("musik",J129)),RIGHT(TEXT(D129,"0"),2)="99"),0,IF(OR(ISNUMBER(SEARCH("eropa",J129)),ISNUMBER(SEARCH("e ropa",J129)),ISNUMBER(SEARCH("europa",J129)),ISNUMBER(SEARCH("europe",J129)),ISNUMBER(SEARCH("belanda",J129)),ISNUMBER(SEARCH("hagios international",J129)),ISNUMBER(SEARCH("hagios internationaal",J129)),ISNUMBER(SEARCH("hagios den haag",J129)),RIGHT(TEXT(D129,"0"),2)="77"),D129,0)))</x:f>
        <x:v>1000077</x:v>
      </x:c>
      <x:c r="H129" s="16" t="n">
        <x:f>IF(D129="","",IF(OR(G129&gt;0,I129&gt;0),0,D129))</x:f>
        <x:v>0</x:v>
      </x:c>
      <x:c r="I129" s="16" t="n">
        <x:f>IF(D129="","",IF(OR(ISNUMBER(SEARCH("musik",J129)),RIGHT(TEXT(D129,"0"),2)="99"),D129,0))</x:f>
        <x:v>0</x:v>
      </x:c>
      <x:c r="J129" s="17" t="str">
        <x:v>BI-FAST CR TRANSFER DR 213 KEKE SURYA</x:v>
      </x:c>
    </x:row>
    <x:row r="130" ht="31" customHeight="1">
      <x:c r="A130" s="12" t="n">
        <x:v>125</x:v>
      </x:c>
      <x:c r="B130" s="14" t="n">
        <x:v>46262.5</x:v>
      </x:c>
      <x:c r="C130" s="17" t="str">
        <x:v>HANIDA WIDYANINGTY</x:v>
      </x:c>
      <x:c r="D130" s="16" t="n">
        <x:v>500077</x:v>
      </x:c>
      <x:c r="E130" s="16"/>
      <x:c r="F130" s="16" t="n">
        <x:v>121381485.32</x:v>
      </x:c>
      <x:c r="G130" s="16" t="n">
        <x:f>IF(D130="","",IF(OR(ISNUMBER(SEARCH("musik",J130)),RIGHT(TEXT(D130,"0"),2)="99"),0,IF(OR(ISNUMBER(SEARCH("eropa",J130)),ISNUMBER(SEARCH("e ropa",J130)),ISNUMBER(SEARCH("europa",J130)),ISNUMBER(SEARCH("europe",J130)),ISNUMBER(SEARCH("belanda",J130)),ISNUMBER(SEARCH("hagios international",J130)),ISNUMBER(SEARCH("hagios internationaal",J130)),ISNUMBER(SEARCH("hagios den haag",J130)),RIGHT(TEXT(D130,"0"),2)="77"),D130,0)))</x:f>
        <x:v>500077</x:v>
      </x:c>
      <x:c r="H130" s="16" t="n">
        <x:f>IF(D130="","",IF(OR(G130&gt;0,I130&gt;0),0,D130))</x:f>
        <x:v>0</x:v>
      </x:c>
      <x:c r="I130" s="16" t="n">
        <x:f>IF(D130="","",IF(OR(ISNUMBER(SEARCH("musik",J130)),RIGHT(TEXT(D130,"0"),2)="99"),D130,0))</x:f>
        <x:v>0</x:v>
      </x:c>
      <x:c r="J130" s="17" t="str">
        <x:v>BI-FAST CR TRANSFER DR 008 HANIDA WIDYANINGTY</x:v>
      </x:c>
    </x:row>
    <x:row r="131" ht="31" customHeight="1">
      <x:c r="A131" s="12" t="n">
        <x:v>126</x:v>
      </x:c>
      <x:c r="B131" s="14" t="n">
        <x:v>46263.5</x:v>
      </x:c>
      <x:c r="C131" s="17" t="str">
        <x:v>SUSI HANDAYANI</x:v>
      </x:c>
      <x:c r="D131" s="16" t="n">
        <x:v>600000</x:v>
      </x:c>
      <x:c r="E131" s="16"/>
      <x:c r="F131" s="16" t="n">
        <x:v>121981485.32</x:v>
      </x:c>
      <x:c r="G131" s="16" t="n">
        <x:f>IF(D131="","",IF(OR(ISNUMBER(SEARCH("musik",J131)),RIGHT(TEXT(D131,"0"),2)="99"),0,IF(OR(ISNUMBER(SEARCH("eropa",J131)),ISNUMBER(SEARCH("e ropa",J131)),ISNUMBER(SEARCH("europa",J131)),ISNUMBER(SEARCH("europe",J131)),ISNUMBER(SEARCH("belanda",J131)),ISNUMBER(SEARCH("hagios international",J131)),ISNUMBER(SEARCH("hagios internationaal",J131)),ISNUMBER(SEARCH("hagios den haag",J131)),RIGHT(TEXT(D131,"0"),2)="77"),D131,0)))</x:f>
        <x:v>0</x:v>
      </x:c>
      <x:c r="H131" s="16" t="n">
        <x:f>IF(D131="","",IF(OR(G131&gt;0,I131&gt;0),0,D131))</x:f>
        <x:v>600000</x:v>
      </x:c>
      <x:c r="I131" s="16" t="n">
        <x:f>IF(D131="","",IF(OR(ISNUMBER(SEARCH("musik",J131)),RIGHT(TEXT(D131,"0"),2)="99"),D131,0))</x:f>
        <x:v>0</x:v>
      </x:c>
      <x:c r="J131" s="17" t="str">
        <x:v>BI-FAST CR TRANSFER DR 535 SUSI HANDAYANI</x:v>
      </x:c>
    </x:row>
    <x:row r="132" ht="31" customHeight="1">
      <x:c r="A132" s="12" t="n">
        <x:v>127</x:v>
      </x:c>
      <x:c r="B132" s="14" t="n">
        <x:v>46263.5</x:v>
      </x:c>
      <x:c r="C132" s="17" t="str">
        <x:v>Project Eropa RETTY ANGGARINI</x:v>
      </x:c>
      <x:c r="D132" s="16" t="n">
        <x:v>100077</x:v>
      </x:c>
      <x:c r="E132" s="16"/>
      <x:c r="F132" s="16" t="n">
        <x:v>122081562.32</x:v>
      </x:c>
      <x:c r="G132" s="16" t="n">
        <x:f>IF(D132="","",IF(OR(ISNUMBER(SEARCH("musik",J132)),RIGHT(TEXT(D132,"0"),2)="99"),0,IF(OR(ISNUMBER(SEARCH("eropa",J132)),ISNUMBER(SEARCH("e ropa",J132)),ISNUMBER(SEARCH("europa",J132)),ISNUMBER(SEARCH("europe",J132)),ISNUMBER(SEARCH("belanda",J132)),ISNUMBER(SEARCH("hagios international",J132)),ISNUMBER(SEARCH("hagios internationaal",J132)),ISNUMBER(SEARCH("hagios den haag",J132)),RIGHT(TEXT(D132,"0"),2)="77"),D132,0)))</x:f>
        <x:v>100077</x:v>
      </x:c>
      <x:c r="H132" s="16" t="n">
        <x:f>IF(D132="","",IF(OR(G132&gt;0,I132&gt;0),0,D132))</x:f>
        <x:v>0</x:v>
      </x:c>
      <x:c r="I132" s="16" t="n">
        <x:f>IF(D132="","",IF(OR(ISNUMBER(SEARCH("musik",J132)),RIGHT(TEXT(D132,"0"),2)="99"),D132,0))</x:f>
        <x:v>0</x:v>
      </x:c>
      <x:c r="J132" s="17" t="str">
        <x:v>TRSF E-BANKING CR 2908/FTSCY/WS95031 100077.00 | Project Eropa RETTY ANGGARINI</x:v>
      </x:c>
    </x:row>
    <x:row r="133" ht="31" customHeight="1">
      <x:c r="A133" s="12" t="n">
        <x:v>128</x:v>
      </x:c>
      <x:c r="B133" s="14" t="n">
        <x:v>46264.5</x:v>
      </x:c>
      <x:c r="C133" s="17" t="str">
        <x:v>EINER BULGAR HUTAG</x:v>
      </x:c>
      <x:c r="D133" s="16" t="n">
        <x:v>200077</x:v>
      </x:c>
      <x:c r="E133" s="16"/>
      <x:c r="F133" s="16" t="n">
        <x:v>122281639.32</x:v>
      </x:c>
      <x:c r="G133" s="16" t="n">
        <x:f>IF(D133="","",IF(OR(ISNUMBER(SEARCH("musik",J133)),RIGHT(TEXT(D133,"0"),2)="99"),0,IF(OR(ISNUMBER(SEARCH("eropa",J133)),ISNUMBER(SEARCH("e ropa",J133)),ISNUMBER(SEARCH("europa",J133)),ISNUMBER(SEARCH("europe",J133)),ISNUMBER(SEARCH("belanda",J133)),ISNUMBER(SEARCH("hagios international",J133)),ISNUMBER(SEARCH("hagios internationaal",J133)),ISNUMBER(SEARCH("hagios den haag",J133)),RIGHT(TEXT(D133,"0"),2)="77"),D133,0)))</x:f>
        <x:v>200077</x:v>
      </x:c>
      <x:c r="H133" s="16" t="n">
        <x:f>IF(D133="","",IF(OR(G133&gt;0,I133&gt;0),0,D133))</x:f>
        <x:v>0</x:v>
      </x:c>
      <x:c r="I133" s="16" t="n">
        <x:f>IF(D133="","",IF(OR(ISNUMBER(SEARCH("musik",J133)),RIGHT(TEXT(D133,"0"),2)="99"),D133,0))</x:f>
        <x:v>0</x:v>
      </x:c>
      <x:c r="J133" s="17" t="str">
        <x:v>BI-FAST CR TRANSFER DR 213 EINER BULGAR HUTAG</x:v>
      </x:c>
    </x:row>
    <x:row r="134" ht="31" customHeight="1">
      <x:c r="A134" s="12" t="n">
        <x:v>129</x:v>
      </x:c>
      <x:c r="B134" s="14" t="n">
        <x:v>46264.5</x:v>
      </x:c>
      <x:c r="C134" s="17" t="str">
        <x:v>donasi DIDIK SETYO PRAMON</x:v>
      </x:c>
      <x:c r="D134" s="16" t="n">
        <x:v>100000</x:v>
      </x:c>
      <x:c r="E134" s="16"/>
      <x:c r="F134" s="16" t="n">
        <x:v>122381639.32</x:v>
      </x:c>
      <x:c r="G134" s="16" t="n">
        <x:f>IF(D134="","",IF(OR(ISNUMBER(SEARCH("musik",J134)),RIGHT(TEXT(D134,"0"),2)="99"),0,IF(OR(ISNUMBER(SEARCH("eropa",J134)),ISNUMBER(SEARCH("e ropa",J134)),ISNUMBER(SEARCH("europa",J134)),ISNUMBER(SEARCH("europe",J134)),ISNUMBER(SEARCH("belanda",J134)),ISNUMBER(SEARCH("hagios international",J134)),ISNUMBER(SEARCH("hagios internationaal",J134)),ISNUMBER(SEARCH("hagios den haag",J134)),RIGHT(TEXT(D134,"0"),2)="77"),D134,0)))</x:f>
        <x:v>0</x:v>
      </x:c>
      <x:c r="H134" s="16" t="n">
        <x:f>IF(D134="","",IF(OR(G134&gt;0,I134&gt;0),0,D134))</x:f>
        <x:v>100000</x:v>
      </x:c>
      <x:c r="I134" s="16" t="n">
        <x:f>IF(D134="","",IF(OR(ISNUMBER(SEARCH("musik",J134)),RIGHT(TEXT(D134,"0"),2)="99"),D134,0))</x:f>
        <x:v>0</x:v>
      </x:c>
      <x:c r="J134" s="17" t="str">
        <x:v>TRSF E-BANKING CR 3008/FTSCY/WS95031 100000.00 | donasi DIDIK SETYO PRAMON</x:v>
      </x:c>
    </x:row>
    <x:row r="135" ht="31" customHeight="1">
      <x:c r="A135" s="12" t="n">
        <x:v>130</x:v>
      </x:c>
      <x:c r="B135" s="14" t="n">
        <x:v>46264.5</x:v>
      </x:c>
      <x:c r="C135" s="17" t="str">
        <x:v>ANDERSEN</x:v>
      </x:c>
      <x:c r="D135" s="16" t="n">
        <x:v>100000</x:v>
      </x:c>
      <x:c r="E135" s="16"/>
      <x:c r="F135" s="16" t="n">
        <x:v>122481639.32</x:v>
      </x:c>
      <x:c r="G135" s="16" t="n">
        <x:f>IF(D135="","",IF(OR(ISNUMBER(SEARCH("musik",J135)),RIGHT(TEXT(D135,"0"),2)="99"),0,IF(OR(ISNUMBER(SEARCH("eropa",J135)),ISNUMBER(SEARCH("e ropa",J135)),ISNUMBER(SEARCH("europa",J135)),ISNUMBER(SEARCH("europe",J135)),ISNUMBER(SEARCH("belanda",J135)),ISNUMBER(SEARCH("hagios international",J135)),ISNUMBER(SEARCH("hagios internationaal",J135)),ISNUMBER(SEARCH("hagios den haag",J135)),RIGHT(TEXT(D135,"0"),2)="77"),D135,0)))</x:f>
        <x:v>0</x:v>
      </x:c>
      <x:c r="H135" s="16" t="n">
        <x:f>IF(D135="","",IF(OR(G135&gt;0,I135&gt;0),0,D135))</x:f>
        <x:v>100000</x:v>
      </x:c>
      <x:c r="I135" s="16" t="n">
        <x:f>IF(D135="","",IF(OR(ISNUMBER(SEARCH("musik",J135)),RIGHT(TEXT(D135,"0"),2)="99"),D135,0))</x:f>
        <x:v>0</x:v>
      </x:c>
      <x:c r="J135" s="17" t="str">
        <x:v>TRSF E-BANKING CR 3008/FTSCY/WS95031 100000.00 | ANDERSEN</x:v>
      </x:c>
    </x:row>
    <x:row r="136" ht="31" customHeight="1">
      <x:c r="A136" s="12" t="n">
        <x:v>131</x:v>
      </x:c>
      <x:c r="B136" s="14" t="n">
        <x:v>46264.5</x:v>
      </x:c>
      <x:c r="C136" s="17" t="str">
        <x:v>eropa DJONGGI DHARMA LUM</x:v>
      </x:c>
      <x:c r="D136" s="16" t="n">
        <x:v>50077</x:v>
      </x:c>
      <x:c r="E136" s="16"/>
      <x:c r="F136" s="16" t="n">
        <x:v>122531716.32</x:v>
      </x:c>
      <x:c r="G136" s="16" t="n">
        <x:f>IF(D136="","",IF(OR(ISNUMBER(SEARCH("musik",J136)),RIGHT(TEXT(D136,"0"),2)="99"),0,IF(OR(ISNUMBER(SEARCH("eropa",J136)),ISNUMBER(SEARCH("e ropa",J136)),ISNUMBER(SEARCH("europa",J136)),ISNUMBER(SEARCH("europe",J136)),ISNUMBER(SEARCH("belanda",J136)),ISNUMBER(SEARCH("hagios international",J136)),ISNUMBER(SEARCH("hagios internationaal",J136)),ISNUMBER(SEARCH("hagios den haag",J136)),RIGHT(TEXT(D136,"0"),2)="77"),D136,0)))</x:f>
        <x:v>50077</x:v>
      </x:c>
      <x:c r="H136" s="16" t="n">
        <x:f>IF(D136="","",IF(OR(G136&gt;0,I136&gt;0),0,D136))</x:f>
        <x:v>0</x:v>
      </x:c>
      <x:c r="I136" s="16" t="n">
        <x:f>IF(D136="","",IF(OR(ISNUMBER(SEARCH("musik",J136)),RIGHT(TEXT(D136,"0"),2)="99"),D136,0))</x:f>
        <x:v>0</x:v>
      </x:c>
      <x:c r="J136" s="17" t="str">
        <x:v>TRSF E-BANKING CR 3008/FTSCY/WS95031 50077.00 | eropa DJONGGI DHARMA LUM</x:v>
      </x:c>
    </x:row>
    <x:row r="137" ht="31" customHeight="1">
      <x:c r="A137" s="12" t="n">
        <x:v>132</x:v>
      </x:c>
      <x:c r="B137" s="14" t="n">
        <x:v>46264.5</x:v>
      </x:c>
      <x:c r="C137" s="17" t="str">
        <x:v>TRSF E-BANKING CR 08/30 ZPC21 OEI SWAT HA</x:v>
      </x:c>
      <x:c r="D137" s="16" t="n">
        <x:v>100000</x:v>
      </x:c>
      <x:c r="E137" s="16"/>
      <x:c r="F137" s="16" t="n">
        <x:v>122631716.32</x:v>
      </x:c>
      <x:c r="G137" s="16" t="n">
        <x:f>IF(D137="","",IF(OR(ISNUMBER(SEARCH("musik",J137)),RIGHT(TEXT(D137,"0"),2)="99"),0,IF(OR(ISNUMBER(SEARCH("eropa",J137)),ISNUMBER(SEARCH("e ropa",J137)),ISNUMBER(SEARCH("europa",J137)),ISNUMBER(SEARCH("europe",J137)),ISNUMBER(SEARCH("belanda",J137)),ISNUMBER(SEARCH("hagios international",J137)),ISNUMBER(SEARCH("hagios internationaal",J137)),ISNUMBER(SEARCH("hagios den haag",J137)),RIGHT(TEXT(D137,"0"),2)="77"),D137,0)))</x:f>
        <x:v>0</x:v>
      </x:c>
      <x:c r="H137" s="16" t="n">
        <x:f>IF(D137="","",IF(OR(G137&gt;0,I137&gt;0),0,D137))</x:f>
        <x:v>100000</x:v>
      </x:c>
      <x:c r="I137" s="16" t="n">
        <x:f>IF(D137="","",IF(OR(ISNUMBER(SEARCH("musik",J137)),RIGHT(TEXT(D137,"0"),2)="99"),D137,0))</x:f>
        <x:v>0</x:v>
      </x:c>
      <x:c r="J137" s="17" t="str">
        <x:v>TRSF E-BANKING CR 08/30 ZPC21 OEI SWAT HA</x:v>
      </x:c>
    </x:row>
    <x:row r="138" ht="31" customHeight="1">
      <x:c r="A138" s="12" t="n">
        <x:v>133</x:v>
      </x:c>
      <x:c r="B138" s="14" t="n">
        <x:v>46264.5</x:v>
      </x:c>
      <x:c r="C138" s="17" t="str">
        <x:v>Project Europa 77 JO J IVAN K/JO J C</x:v>
      </x:c>
      <x:c r="D138" s="16" t="n">
        <x:v>1000000</x:v>
      </x:c>
      <x:c r="E138" s="16"/>
      <x:c r="F138" s="16" t="n">
        <x:v>123631716.32</x:v>
      </x:c>
      <x:c r="G138" s="16" t="n">
        <x:f>IF(D138="","",IF(OR(ISNUMBER(SEARCH("musik",J138)),RIGHT(TEXT(D138,"0"),2)="99"),0,IF(OR(ISNUMBER(SEARCH("eropa",J138)),ISNUMBER(SEARCH("e ropa",J138)),ISNUMBER(SEARCH("europa",J138)),ISNUMBER(SEARCH("europe",J138)),ISNUMBER(SEARCH("belanda",J138)),ISNUMBER(SEARCH("hagios international",J138)),ISNUMBER(SEARCH("hagios internationaal",J138)),ISNUMBER(SEARCH("hagios den haag",J138)),RIGHT(TEXT(D138,"0"),2)="77"),D138,0)))</x:f>
        <x:v>1000000</x:v>
      </x:c>
      <x:c r="H138" s="16" t="n">
        <x:f>IF(D138="","",IF(OR(G138&gt;0,I138&gt;0),0,D138))</x:f>
        <x:v>0</x:v>
      </x:c>
      <x:c r="I138" s="16" t="n">
        <x:f>IF(D138="","",IF(OR(ISNUMBER(SEARCH("musik",J138)),RIGHT(TEXT(D138,"0"),2)="99"),D138,0))</x:f>
        <x:v>0</x:v>
      </x:c>
      <x:c r="J138" s="17" t="str">
        <x:v>TRSF E-BANKING CR 3008/FTSCY/WS95011 1000000.00 | Project Europa 77 JO J IVAN K/JO J C</x:v>
      </x:c>
    </x:row>
    <x:row r="139" ht="31" customHeight="1">
      <x:c r="A139" s="12" t="n">
        <x:v>134</x:v>
      </x:c>
      <x:c r="B139" s="14" t="n">
        <x:v>46265.5</x:v>
      </x:c>
      <x:c r="C139" s="17" t="str">
        <x:v>H SONNY MARPAUNG</x:v>
      </x:c>
      <x:c r="D139" s="16" t="n">
        <x:v>100000</x:v>
      </x:c>
      <x:c r="E139" s="16"/>
      <x:c r="F139" s="16" t="n">
        <x:v>123731716.32</x:v>
      </x:c>
      <x:c r="G139" s="16" t="n">
        <x:f>IF(D139="","",IF(OR(ISNUMBER(SEARCH("musik",J139)),RIGHT(TEXT(D139,"0"),2)="99"),0,IF(OR(ISNUMBER(SEARCH("eropa",J139)),ISNUMBER(SEARCH("e ropa",J139)),ISNUMBER(SEARCH("europa",J139)),ISNUMBER(SEARCH("europe",J139)),ISNUMBER(SEARCH("belanda",J139)),ISNUMBER(SEARCH("hagios international",J139)),ISNUMBER(SEARCH("hagios internationaal",J139)),ISNUMBER(SEARCH("hagios den haag",J139)),RIGHT(TEXT(D139,"0"),2)="77"),D139,0)))</x:f>
        <x:v>0</x:v>
      </x:c>
      <x:c r="H139" s="16" t="n">
        <x:f>IF(D139="","",IF(OR(G139&gt;0,I139&gt;0),0,D139))</x:f>
        <x:v>100000</x:v>
      </x:c>
      <x:c r="I139" s="16" t="n">
        <x:f>IF(D139="","",IF(OR(ISNUMBER(SEARCH("musik",J139)),RIGHT(TEXT(D139,"0"),2)="99"),D139,0))</x:f>
        <x:v>0</x:v>
      </x:c>
      <x:c r="J139" s="17" t="str">
        <x:v>TRSF E-BANKING CR 3008/FTSCY/WS95271 100000.00 | SELAMATKAN INDONES IA | H SONNY MARPAUNG</x:v>
      </x:c>
    </x:row>
    <x:row r="140" ht="31" customHeight="1">
      <x:c r="A140" s="12" t="n">
        <x:v>135</x:v>
      </x:c>
      <x:c r="B140" s="14" t="n">
        <x:v>46265.5</x:v>
      </x:c>
      <x:c r="C140" s="17" t="str">
        <x:v>IRENE NINDI NASTIT</x:v>
      </x:c>
      <x:c r="D140" s="16" t="n">
        <x:v>100000</x:v>
      </x:c>
      <x:c r="E140" s="16"/>
      <x:c r="F140" s="16" t="n">
        <x:v>123831716.32</x:v>
      </x:c>
      <x:c r="G140" s="16" t="n">
        <x:f>IF(D140="","",IF(OR(ISNUMBER(SEARCH("musik",J140)),RIGHT(TEXT(D140,"0"),2)="99"),0,IF(OR(ISNUMBER(SEARCH("eropa",J140)),ISNUMBER(SEARCH("e ropa",J140)),ISNUMBER(SEARCH("europa",J140)),ISNUMBER(SEARCH("europe",J140)),ISNUMBER(SEARCH("belanda",J140)),ISNUMBER(SEARCH("hagios international",J140)),ISNUMBER(SEARCH("hagios internationaal",J140)),ISNUMBER(SEARCH("hagios den haag",J140)),RIGHT(TEXT(D140,"0"),2)="77"),D140,0)))</x:f>
        <x:v>0</x:v>
      </x:c>
      <x:c r="H140" s="16" t="n">
        <x:f>IF(D140="","",IF(OR(G140&gt;0,I140&gt;0),0,D140))</x:f>
        <x:v>100000</x:v>
      </x:c>
      <x:c r="I140" s="16" t="n">
        <x:f>IF(D140="","",IF(OR(ISNUMBER(SEARCH("musik",J140)),RIGHT(TEXT(D140,"0"),2)="99"),D140,0))</x:f>
        <x:v>0</x:v>
      </x:c>
      <x:c r="J140" s="17" t="str">
        <x:v>BI-FAST CR TRANSFER DR 947 IRENE NINDI NASTIT</x:v>
      </x:c>
    </x:row>
    <x:row r="141" ht="31" customHeight="1">
      <x:c r="A141" s="12" t="n">
        <x:v>136</x:v>
      </x:c>
      <x:c r="B141" s="14" t="n">
        <x:v>46265.5</x:v>
      </x:c>
      <x:c r="C141" s="17" t="str">
        <x:v>IRENE NINDI NASTIT</x:v>
      </x:c>
      <x:c r="D141" s="16" t="n">
        <x:v>100077</x:v>
      </x:c>
      <x:c r="E141" s="16"/>
      <x:c r="F141" s="16" t="n">
        <x:v>123931793.32</x:v>
      </x:c>
      <x:c r="G141" s="16" t="n">
        <x:f>IF(D141="","",IF(OR(ISNUMBER(SEARCH("musik",J141)),RIGHT(TEXT(D141,"0"),2)="99"),0,IF(OR(ISNUMBER(SEARCH("eropa",J141)),ISNUMBER(SEARCH("e ropa",J141)),ISNUMBER(SEARCH("europa",J141)),ISNUMBER(SEARCH("europe",J141)),ISNUMBER(SEARCH("belanda",J141)),ISNUMBER(SEARCH("hagios international",J141)),ISNUMBER(SEARCH("hagios internationaal",J141)),ISNUMBER(SEARCH("hagios den haag",J141)),RIGHT(TEXT(D141,"0"),2)="77"),D141,0)))</x:f>
        <x:v>100077</x:v>
      </x:c>
      <x:c r="H141" s="16" t="n">
        <x:f>IF(D141="","",IF(OR(G141&gt;0,I141&gt;0),0,D141))</x:f>
        <x:v>0</x:v>
      </x:c>
      <x:c r="I141" s="16" t="n">
        <x:f>IF(D141="","",IF(OR(ISNUMBER(SEARCH("musik",J141)),RIGHT(TEXT(D141,"0"),2)="99"),D141,0))</x:f>
        <x:v>0</x:v>
      </x:c>
      <x:c r="J141" s="17" t="str">
        <x:v>BI-FAST CR TRANSFER DR 947 IRENE NINDI NASTIT</x:v>
      </x:c>
    </x:row>
    <x:row r="142" ht="31" customHeight="1">
      <x:c r="A142" s="12" t="n">
        <x:v>137</x:v>
      </x:c>
      <x:c r="B142" s="14" t="n">
        <x:v>46265.5</x:v>
      </x:c>
      <x:c r="C142" s="17" t="str">
        <x:v>diakonia STEVEN R RUNTU</x:v>
      </x:c>
      <x:c r="D142" s="16" t="n">
        <x:v>200000</x:v>
      </x:c>
      <x:c r="E142" s="16"/>
      <x:c r="F142" s="16" t="n">
        <x:v>124131793.32</x:v>
      </x:c>
      <x:c r="G142" s="16" t="n">
        <x:f>IF(D142="","",IF(OR(ISNUMBER(SEARCH("musik",J142)),RIGHT(TEXT(D142,"0"),2)="99"),0,IF(OR(ISNUMBER(SEARCH("eropa",J142)),ISNUMBER(SEARCH("e ropa",J142)),ISNUMBER(SEARCH("europa",J142)),ISNUMBER(SEARCH("europe",J142)),ISNUMBER(SEARCH("belanda",J142)),ISNUMBER(SEARCH("hagios international",J142)),ISNUMBER(SEARCH("hagios internationaal",J142)),ISNUMBER(SEARCH("hagios den haag",J142)),RIGHT(TEXT(D142,"0"),2)="77"),D142,0)))</x:f>
        <x:v>0</x:v>
      </x:c>
      <x:c r="H142" s="16" t="n">
        <x:f>IF(D142="","",IF(OR(G142&gt;0,I142&gt;0),0,D142))</x:f>
        <x:v>200000</x:v>
      </x:c>
      <x:c r="I142" s="16" t="n">
        <x:f>IF(D142="","",IF(OR(ISNUMBER(SEARCH("musik",J142)),RIGHT(TEXT(D142,"0"),2)="99"),D142,0))</x:f>
        <x:v>0</x:v>
      </x:c>
      <x:c r="J142" s="17" t="str">
        <x:v>TRSF E-BANKING CR 3108/FTSCY/WS95031 200000.00 | diakonia STEVEN R RUNTU</x:v>
      </x:c>
    </x:row>
  </x:sheetData>
  <x:conditionalFormatting sqref="A6:J142">
    <x:cfRule type="expression" dxfId="0" priority="1">
      <x:formula>$G6&gt;0</x:formula>
    </x:cfRule>
    <x:cfRule type="expression" dxfId="1" priority="2">
      <x:formula>$I6&gt;0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fcda505f8b14938"/>
  </x:tableParts>
</x:worksheet>
</file>